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cristian_amezquita_aerocivil_gov_co/Documents/AEROCIVIL/Bases de datos/Boletines/dic2019/"/>
    </mc:Choice>
  </mc:AlternateContent>
  <xr:revisionPtr revIDLastSave="4" documentId="11_E5267EFEF4AA7BE7780E0F3DB403EDF4B254AF16" xr6:coauthVersionLast="45" xr6:coauthVersionMax="45" xr10:uidLastSave="{CEBF2638-5473-41C0-940C-455526F473C7}"/>
  <bookViews>
    <workbookView xWindow="-120" yWindow="-120" windowWidth="20730" windowHeight="11160" xr2:uid="{00000000-000D-0000-FFFF-FFFF00000000}"/>
  </bookViews>
  <sheets>
    <sheet name="INDICE" sheetId="1" r:id="rId1"/>
    <sheet name="Novedades" sheetId="3" r:id="rId2"/>
    <sheet name="Cuadro 2.1A" sheetId="4" r:id="rId3"/>
    <sheet name="Cuadro 2.1B" sheetId="5" r:id="rId4"/>
    <sheet name="CUADRO 2.2A" sheetId="6" r:id="rId5"/>
    <sheet name="CUADRO 2.2B" sheetId="7" r:id="rId6"/>
    <sheet name="CUADRO 2.3A" sheetId="8" r:id="rId7"/>
    <sheet name="CUADRO 2.3B" sheetId="9" r:id="rId8"/>
    <sheet name="CUADRO 2.4" sheetId="10" r:id="rId9"/>
    <sheet name="CUADRO 2.5" sheetId="11" r:id="rId10"/>
  </sheets>
  <definedNames>
    <definedName name="_xlnm._FilterDatabase" localSheetId="7" hidden="1">'CUADRO 2.3B'!$A$8:$S$790</definedName>
    <definedName name="_xlnm._FilterDatabase" localSheetId="8" hidden="1">'CUADRO 2.4'!$A$8:$S$196</definedName>
    <definedName name="_xlnm._FilterDatabase" localSheetId="9" hidden="1">'CUADRO 2.5'!$A$8:$S$8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85" i="8" l="1"/>
  <c r="S286" i="8"/>
  <c r="S287" i="8"/>
  <c r="S288" i="8"/>
  <c r="S289" i="8"/>
  <c r="R285" i="8"/>
  <c r="R286" i="8"/>
  <c r="R287" i="8"/>
  <c r="R288" i="8"/>
  <c r="R289" i="8"/>
  <c r="R290" i="8"/>
  <c r="R291" i="8"/>
  <c r="R292" i="8"/>
  <c r="R293" i="8"/>
  <c r="Q285" i="8"/>
  <c r="Q286" i="8"/>
  <c r="Q287" i="8"/>
  <c r="Q288" i="8"/>
  <c r="Q289" i="8"/>
  <c r="Q290" i="8"/>
  <c r="Q291" i="8"/>
  <c r="Q292" i="8"/>
  <c r="Q293" i="8"/>
  <c r="P285" i="8"/>
  <c r="P286" i="8"/>
  <c r="P287" i="8"/>
  <c r="P288" i="8"/>
  <c r="P289" i="8"/>
  <c r="P290" i="8"/>
  <c r="P291" i="8"/>
  <c r="P292" i="8"/>
  <c r="P293" i="8"/>
  <c r="M285" i="8"/>
  <c r="M286" i="8"/>
  <c r="M287" i="8"/>
  <c r="M288" i="8"/>
  <c r="M289" i="8"/>
  <c r="M290" i="8"/>
  <c r="S290" i="8" s="1"/>
  <c r="M291" i="8"/>
  <c r="S291" i="8" s="1"/>
  <c r="M292" i="8"/>
  <c r="S292" i="8" s="1"/>
  <c r="M293" i="8"/>
  <c r="S293" i="8" s="1"/>
  <c r="J285" i="8"/>
  <c r="J286" i="8"/>
  <c r="J287" i="8"/>
  <c r="J288" i="8"/>
  <c r="J289" i="8"/>
  <c r="J291" i="8"/>
  <c r="I285" i="8"/>
  <c r="I286" i="8"/>
  <c r="I287" i="8"/>
  <c r="I288" i="8"/>
  <c r="I289" i="8"/>
  <c r="I290" i="8"/>
  <c r="I291" i="8"/>
  <c r="I292" i="8"/>
  <c r="I293" i="8"/>
  <c r="H285" i="8"/>
  <c r="H286" i="8"/>
  <c r="H287" i="8"/>
  <c r="H288" i="8"/>
  <c r="H289" i="8"/>
  <c r="H290" i="8"/>
  <c r="H291" i="8"/>
  <c r="H292" i="8"/>
  <c r="H293" i="8"/>
  <c r="G285" i="8"/>
  <c r="G286" i="8"/>
  <c r="G287" i="8"/>
  <c r="G288" i="8"/>
  <c r="G289" i="8"/>
  <c r="G290" i="8"/>
  <c r="G291" i="8"/>
  <c r="G292" i="8"/>
  <c r="G293" i="8"/>
  <c r="G284" i="8"/>
  <c r="D285" i="8"/>
  <c r="D286" i="8"/>
  <c r="D287" i="8"/>
  <c r="D288" i="8"/>
  <c r="D289" i="8"/>
  <c r="D290" i="8"/>
  <c r="J290" i="8" s="1"/>
  <c r="D291" i="8"/>
  <c r="D292" i="8"/>
  <c r="J292" i="8" s="1"/>
  <c r="D293" i="8"/>
  <c r="J293" i="8" s="1"/>
  <c r="D284" i="8"/>
  <c r="D34" i="5" l="1"/>
  <c r="F34" i="5"/>
  <c r="G34" i="5"/>
  <c r="C34" i="5"/>
  <c r="C38" i="4"/>
  <c r="C37" i="4"/>
  <c r="G34" i="4"/>
  <c r="F34" i="4"/>
  <c r="D34" i="4"/>
  <c r="C34" i="4"/>
  <c r="R767" i="9" l="1"/>
  <c r="R768" i="9"/>
  <c r="R769" i="9"/>
  <c r="R770" i="9"/>
  <c r="R771" i="9"/>
  <c r="R772" i="9"/>
  <c r="R773" i="9"/>
  <c r="R774" i="9"/>
  <c r="R775" i="9"/>
  <c r="R776" i="9"/>
  <c r="R777" i="9"/>
  <c r="R778" i="9"/>
  <c r="R779" i="9"/>
  <c r="R780" i="9"/>
  <c r="R781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P767" i="9"/>
  <c r="P768" i="9"/>
  <c r="P769" i="9"/>
  <c r="P770" i="9"/>
  <c r="P771" i="9"/>
  <c r="P772" i="9"/>
  <c r="P773" i="9"/>
  <c r="P774" i="9"/>
  <c r="P775" i="9"/>
  <c r="P776" i="9"/>
  <c r="P777" i="9"/>
  <c r="P778" i="9"/>
  <c r="P779" i="9"/>
  <c r="P780" i="9"/>
  <c r="P781" i="9"/>
  <c r="M767" i="9"/>
  <c r="M768" i="9"/>
  <c r="M769" i="9"/>
  <c r="S769" i="9" s="1"/>
  <c r="M770" i="9"/>
  <c r="M771" i="9"/>
  <c r="M772" i="9"/>
  <c r="M773" i="9"/>
  <c r="S773" i="9" s="1"/>
  <c r="M774" i="9"/>
  <c r="M775" i="9"/>
  <c r="M776" i="9"/>
  <c r="M777" i="9"/>
  <c r="S777" i="9" s="1"/>
  <c r="M778" i="9"/>
  <c r="M779" i="9"/>
  <c r="M780" i="9"/>
  <c r="M781" i="9"/>
  <c r="S781" i="9" s="1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D767" i="9"/>
  <c r="D768" i="9"/>
  <c r="D769" i="9"/>
  <c r="J769" i="9" s="1"/>
  <c r="D770" i="9"/>
  <c r="D771" i="9"/>
  <c r="D772" i="9"/>
  <c r="D773" i="9"/>
  <c r="J773" i="9" s="1"/>
  <c r="D774" i="9"/>
  <c r="D775" i="9"/>
  <c r="D776" i="9"/>
  <c r="D777" i="9"/>
  <c r="D778" i="9"/>
  <c r="D779" i="9"/>
  <c r="D780" i="9"/>
  <c r="D781" i="9"/>
  <c r="J777" i="9" l="1"/>
  <c r="J781" i="9"/>
  <c r="J778" i="9"/>
  <c r="J774" i="9"/>
  <c r="J770" i="9"/>
  <c r="S780" i="9"/>
  <c r="S776" i="9"/>
  <c r="S772" i="9"/>
  <c r="S768" i="9"/>
  <c r="S779" i="9"/>
  <c r="S775" i="9"/>
  <c r="S771" i="9"/>
  <c r="S767" i="9"/>
  <c r="S778" i="9"/>
  <c r="S774" i="9"/>
  <c r="S770" i="9"/>
  <c r="J780" i="9"/>
  <c r="J776" i="9"/>
  <c r="J772" i="9"/>
  <c r="J768" i="9"/>
  <c r="J779" i="9"/>
  <c r="J775" i="9"/>
  <c r="J771" i="9"/>
  <c r="J767" i="9"/>
  <c r="P18" i="9"/>
  <c r="G38" i="5" l="1"/>
  <c r="G37" i="5"/>
  <c r="F38" i="5"/>
  <c r="F39" i="5" s="1"/>
  <c r="F37" i="5"/>
  <c r="D38" i="5"/>
  <c r="D39" i="5" s="1"/>
  <c r="D37" i="5"/>
  <c r="C38" i="5"/>
  <c r="C39" i="5" s="1"/>
  <c r="C37" i="5"/>
  <c r="G38" i="4"/>
  <c r="G37" i="4"/>
  <c r="F38" i="4"/>
  <c r="F37" i="4"/>
  <c r="D38" i="4"/>
  <c r="D37" i="4"/>
  <c r="E37" i="4" s="1"/>
  <c r="J33" i="5"/>
  <c r="I33" i="5"/>
  <c r="H33" i="5"/>
  <c r="E33" i="5"/>
  <c r="J33" i="4"/>
  <c r="I33" i="4"/>
  <c r="H33" i="4"/>
  <c r="E33" i="4"/>
  <c r="K33" i="5" l="1"/>
  <c r="H38" i="5"/>
  <c r="K33" i="4"/>
  <c r="R112" i="11"/>
  <c r="R113" i="11"/>
  <c r="R114" i="11"/>
  <c r="Q112" i="11"/>
  <c r="Q113" i="11"/>
  <c r="Q114" i="11"/>
  <c r="P112" i="11"/>
  <c r="P113" i="11"/>
  <c r="P114" i="11"/>
  <c r="M112" i="11"/>
  <c r="M113" i="11"/>
  <c r="M114" i="11"/>
  <c r="I112" i="11"/>
  <c r="I113" i="11"/>
  <c r="I114" i="11"/>
  <c r="H112" i="11"/>
  <c r="H113" i="11"/>
  <c r="H114" i="11"/>
  <c r="G112" i="11"/>
  <c r="G113" i="11"/>
  <c r="G114" i="11"/>
  <c r="D112" i="11"/>
  <c r="D113" i="11"/>
  <c r="D114" i="11"/>
  <c r="R197" i="10"/>
  <c r="R198" i="10"/>
  <c r="R199" i="10"/>
  <c r="R200" i="10"/>
  <c r="R201" i="10"/>
  <c r="R202" i="10"/>
  <c r="R203" i="10"/>
  <c r="Q197" i="10"/>
  <c r="Q198" i="10"/>
  <c r="Q199" i="10"/>
  <c r="Q200" i="10"/>
  <c r="Q201" i="10"/>
  <c r="Q202" i="10"/>
  <c r="Q203" i="10"/>
  <c r="P197" i="10"/>
  <c r="P198" i="10"/>
  <c r="P199" i="10"/>
  <c r="P200" i="10"/>
  <c r="P201" i="10"/>
  <c r="P202" i="10"/>
  <c r="P203" i="10"/>
  <c r="M197" i="10"/>
  <c r="M198" i="10"/>
  <c r="M199" i="10"/>
  <c r="M200" i="10"/>
  <c r="M201" i="10"/>
  <c r="M202" i="10"/>
  <c r="M203" i="10"/>
  <c r="I197" i="10"/>
  <c r="I198" i="10"/>
  <c r="I199" i="10"/>
  <c r="I200" i="10"/>
  <c r="I201" i="10"/>
  <c r="I202" i="10"/>
  <c r="I203" i="10"/>
  <c r="H197" i="10"/>
  <c r="H198" i="10"/>
  <c r="H199" i="10"/>
  <c r="H200" i="10"/>
  <c r="H201" i="10"/>
  <c r="H202" i="10"/>
  <c r="H203" i="10"/>
  <c r="G197" i="10"/>
  <c r="G198" i="10"/>
  <c r="G199" i="10"/>
  <c r="G200" i="10"/>
  <c r="G201" i="10"/>
  <c r="G202" i="10"/>
  <c r="G203" i="10"/>
  <c r="D197" i="10"/>
  <c r="D198" i="10"/>
  <c r="D199" i="10"/>
  <c r="D200" i="10"/>
  <c r="D201" i="10"/>
  <c r="D202" i="10"/>
  <c r="D203" i="10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P746" i="9"/>
  <c r="P747" i="9"/>
  <c r="P748" i="9"/>
  <c r="P749" i="9"/>
  <c r="P750" i="9"/>
  <c r="P751" i="9"/>
  <c r="P752" i="9"/>
  <c r="P753" i="9"/>
  <c r="P754" i="9"/>
  <c r="P755" i="9"/>
  <c r="P756" i="9"/>
  <c r="P757" i="9"/>
  <c r="P758" i="9"/>
  <c r="P759" i="9"/>
  <c r="P760" i="9"/>
  <c r="P761" i="9"/>
  <c r="P762" i="9"/>
  <c r="P763" i="9"/>
  <c r="P764" i="9"/>
  <c r="P765" i="9"/>
  <c r="P766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S765" i="9" s="1"/>
  <c r="M766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D746" i="9"/>
  <c r="D747" i="9"/>
  <c r="J747" i="9" s="1"/>
  <c r="D748" i="9"/>
  <c r="D749" i="9"/>
  <c r="D750" i="9"/>
  <c r="D751" i="9"/>
  <c r="J751" i="9" s="1"/>
  <c r="D752" i="9"/>
  <c r="D753" i="9"/>
  <c r="D754" i="9"/>
  <c r="D755" i="9"/>
  <c r="J755" i="9" s="1"/>
  <c r="D756" i="9"/>
  <c r="D757" i="9"/>
  <c r="D758" i="9"/>
  <c r="D759" i="9"/>
  <c r="J759" i="9" s="1"/>
  <c r="D760" i="9"/>
  <c r="D761" i="9"/>
  <c r="D762" i="9"/>
  <c r="D763" i="9"/>
  <c r="J763" i="9" s="1"/>
  <c r="D764" i="9"/>
  <c r="D765" i="9"/>
  <c r="D766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H277" i="9"/>
  <c r="I277" i="9"/>
  <c r="H278" i="9"/>
  <c r="I278" i="9"/>
  <c r="H279" i="9"/>
  <c r="I279" i="9"/>
  <c r="H280" i="9"/>
  <c r="I280" i="9"/>
  <c r="H281" i="9"/>
  <c r="I281" i="9"/>
  <c r="H282" i="9"/>
  <c r="I282" i="9"/>
  <c r="H283" i="9"/>
  <c r="I283" i="9"/>
  <c r="H284" i="9"/>
  <c r="I284" i="9"/>
  <c r="H285" i="9"/>
  <c r="I285" i="9"/>
  <c r="H286" i="9"/>
  <c r="I286" i="9"/>
  <c r="H287" i="9"/>
  <c r="I287" i="9"/>
  <c r="H288" i="9"/>
  <c r="I288" i="9"/>
  <c r="H289" i="9"/>
  <c r="I289" i="9"/>
  <c r="H290" i="9"/>
  <c r="I290" i="9"/>
  <c r="H291" i="9"/>
  <c r="I291" i="9"/>
  <c r="H292" i="9"/>
  <c r="I292" i="9"/>
  <c r="H293" i="9"/>
  <c r="I293" i="9"/>
  <c r="H294" i="9"/>
  <c r="I294" i="9"/>
  <c r="H295" i="9"/>
  <c r="I295" i="9"/>
  <c r="H296" i="9"/>
  <c r="I296" i="9"/>
  <c r="H297" i="9"/>
  <c r="I297" i="9"/>
  <c r="H298" i="9"/>
  <c r="I298" i="9"/>
  <c r="H299" i="9"/>
  <c r="I299" i="9"/>
  <c r="H300" i="9"/>
  <c r="I300" i="9"/>
  <c r="H301" i="9"/>
  <c r="I301" i="9"/>
  <c r="H302" i="9"/>
  <c r="I302" i="9"/>
  <c r="H303" i="9"/>
  <c r="I303" i="9"/>
  <c r="H304" i="9"/>
  <c r="I304" i="9"/>
  <c r="H305" i="9"/>
  <c r="I305" i="9"/>
  <c r="H306" i="9"/>
  <c r="I306" i="9"/>
  <c r="H307" i="9"/>
  <c r="I307" i="9"/>
  <c r="H308" i="9"/>
  <c r="I308" i="9"/>
  <c r="H309" i="9"/>
  <c r="I309" i="9"/>
  <c r="H310" i="9"/>
  <c r="I310" i="9"/>
  <c r="H311" i="9"/>
  <c r="I311" i="9"/>
  <c r="H312" i="9"/>
  <c r="I312" i="9"/>
  <c r="H313" i="9"/>
  <c r="I313" i="9"/>
  <c r="H314" i="9"/>
  <c r="I314" i="9"/>
  <c r="H315" i="9"/>
  <c r="I315" i="9"/>
  <c r="H316" i="9"/>
  <c r="I316" i="9"/>
  <c r="H317" i="9"/>
  <c r="I317" i="9"/>
  <c r="H318" i="9"/>
  <c r="I318" i="9"/>
  <c r="H319" i="9"/>
  <c r="I319" i="9"/>
  <c r="H320" i="9"/>
  <c r="I320" i="9"/>
  <c r="H321" i="9"/>
  <c r="I321" i="9"/>
  <c r="H322" i="9"/>
  <c r="I322" i="9"/>
  <c r="H323" i="9"/>
  <c r="I323" i="9"/>
  <c r="H324" i="9"/>
  <c r="I324" i="9"/>
  <c r="H325" i="9"/>
  <c r="I325" i="9"/>
  <c r="H326" i="9"/>
  <c r="I326" i="9"/>
  <c r="H327" i="9"/>
  <c r="I327" i="9"/>
  <c r="H328" i="9"/>
  <c r="I328" i="9"/>
  <c r="H329" i="9"/>
  <c r="I329" i="9"/>
  <c r="H330" i="9"/>
  <c r="I330" i="9"/>
  <c r="H331" i="9"/>
  <c r="I331" i="9"/>
  <c r="H332" i="9"/>
  <c r="I332" i="9"/>
  <c r="H333" i="9"/>
  <c r="I333" i="9"/>
  <c r="H334" i="9"/>
  <c r="I334" i="9"/>
  <c r="H335" i="9"/>
  <c r="I335" i="9"/>
  <c r="H336" i="9"/>
  <c r="I336" i="9"/>
  <c r="H337" i="9"/>
  <c r="I337" i="9"/>
  <c r="H338" i="9"/>
  <c r="I338" i="9"/>
  <c r="H339" i="9"/>
  <c r="I339" i="9"/>
  <c r="H340" i="9"/>
  <c r="I340" i="9"/>
  <c r="H341" i="9"/>
  <c r="I341" i="9"/>
  <c r="H342" i="9"/>
  <c r="I342" i="9"/>
  <c r="H343" i="9"/>
  <c r="I343" i="9"/>
  <c r="H344" i="9"/>
  <c r="I344" i="9"/>
  <c r="H345" i="9"/>
  <c r="I345" i="9"/>
  <c r="H346" i="9"/>
  <c r="I346" i="9"/>
  <c r="H347" i="9"/>
  <c r="I347" i="9"/>
  <c r="H348" i="9"/>
  <c r="I348" i="9"/>
  <c r="H349" i="9"/>
  <c r="I349" i="9"/>
  <c r="H350" i="9"/>
  <c r="I350" i="9"/>
  <c r="H351" i="9"/>
  <c r="I351" i="9"/>
  <c r="H352" i="9"/>
  <c r="I352" i="9"/>
  <c r="H353" i="9"/>
  <c r="I353" i="9"/>
  <c r="H354" i="9"/>
  <c r="I354" i="9"/>
  <c r="H355" i="9"/>
  <c r="I355" i="9"/>
  <c r="H356" i="9"/>
  <c r="I356" i="9"/>
  <c r="H357" i="9"/>
  <c r="I357" i="9"/>
  <c r="H358" i="9"/>
  <c r="I358" i="9"/>
  <c r="H359" i="9"/>
  <c r="I359" i="9"/>
  <c r="H360" i="9"/>
  <c r="I360" i="9"/>
  <c r="H361" i="9"/>
  <c r="I361" i="9"/>
  <c r="H362" i="9"/>
  <c r="I362" i="9"/>
  <c r="H363" i="9"/>
  <c r="I363" i="9"/>
  <c r="H364" i="9"/>
  <c r="I364" i="9"/>
  <c r="H365" i="9"/>
  <c r="I365" i="9"/>
  <c r="H366" i="9"/>
  <c r="I366" i="9"/>
  <c r="H367" i="9"/>
  <c r="I367" i="9"/>
  <c r="H368" i="9"/>
  <c r="I368" i="9"/>
  <c r="H369" i="9"/>
  <c r="I369" i="9"/>
  <c r="H370" i="9"/>
  <c r="I370" i="9"/>
  <c r="H371" i="9"/>
  <c r="I371" i="9"/>
  <c r="H372" i="9"/>
  <c r="I372" i="9"/>
  <c r="H373" i="9"/>
  <c r="I373" i="9"/>
  <c r="H374" i="9"/>
  <c r="I374" i="9"/>
  <c r="H375" i="9"/>
  <c r="I375" i="9"/>
  <c r="H376" i="9"/>
  <c r="I376" i="9"/>
  <c r="H377" i="9"/>
  <c r="I377" i="9"/>
  <c r="H378" i="9"/>
  <c r="I378" i="9"/>
  <c r="H379" i="9"/>
  <c r="I379" i="9"/>
  <c r="H380" i="9"/>
  <c r="I380" i="9"/>
  <c r="H381" i="9"/>
  <c r="I381" i="9"/>
  <c r="H382" i="9"/>
  <c r="I382" i="9"/>
  <c r="H383" i="9"/>
  <c r="I383" i="9"/>
  <c r="H384" i="9"/>
  <c r="I384" i="9"/>
  <c r="H385" i="9"/>
  <c r="I385" i="9"/>
  <c r="H386" i="9"/>
  <c r="I386" i="9"/>
  <c r="H387" i="9"/>
  <c r="I387" i="9"/>
  <c r="H388" i="9"/>
  <c r="I388" i="9"/>
  <c r="H389" i="9"/>
  <c r="I389" i="9"/>
  <c r="H390" i="9"/>
  <c r="I390" i="9"/>
  <c r="H391" i="9"/>
  <c r="I391" i="9"/>
  <c r="H392" i="9"/>
  <c r="I392" i="9"/>
  <c r="H393" i="9"/>
  <c r="I393" i="9"/>
  <c r="H394" i="9"/>
  <c r="I394" i="9"/>
  <c r="H395" i="9"/>
  <c r="I395" i="9"/>
  <c r="H396" i="9"/>
  <c r="I396" i="9"/>
  <c r="H397" i="9"/>
  <c r="I397" i="9"/>
  <c r="H398" i="9"/>
  <c r="I398" i="9"/>
  <c r="H399" i="9"/>
  <c r="I399" i="9"/>
  <c r="H400" i="9"/>
  <c r="I400" i="9"/>
  <c r="H401" i="9"/>
  <c r="I401" i="9"/>
  <c r="H402" i="9"/>
  <c r="I402" i="9"/>
  <c r="H403" i="9"/>
  <c r="I403" i="9"/>
  <c r="H404" i="9"/>
  <c r="I404" i="9"/>
  <c r="H405" i="9"/>
  <c r="I405" i="9"/>
  <c r="H406" i="9"/>
  <c r="I406" i="9"/>
  <c r="H407" i="9"/>
  <c r="I407" i="9"/>
  <c r="H408" i="9"/>
  <c r="I408" i="9"/>
  <c r="H409" i="9"/>
  <c r="I409" i="9"/>
  <c r="H410" i="9"/>
  <c r="I410" i="9"/>
  <c r="H411" i="9"/>
  <c r="I411" i="9"/>
  <c r="H412" i="9"/>
  <c r="I412" i="9"/>
  <c r="H413" i="9"/>
  <c r="I413" i="9"/>
  <c r="H414" i="9"/>
  <c r="I414" i="9"/>
  <c r="H415" i="9"/>
  <c r="I415" i="9"/>
  <c r="H416" i="9"/>
  <c r="I416" i="9"/>
  <c r="H417" i="9"/>
  <c r="I417" i="9"/>
  <c r="H418" i="9"/>
  <c r="I418" i="9"/>
  <c r="H419" i="9"/>
  <c r="I419" i="9"/>
  <c r="H420" i="9"/>
  <c r="I420" i="9"/>
  <c r="H421" i="9"/>
  <c r="I421" i="9"/>
  <c r="H422" i="9"/>
  <c r="I422" i="9"/>
  <c r="H423" i="9"/>
  <c r="I423" i="9"/>
  <c r="H424" i="9"/>
  <c r="I424" i="9"/>
  <c r="H425" i="9"/>
  <c r="I425" i="9"/>
  <c r="H426" i="9"/>
  <c r="I426" i="9"/>
  <c r="H427" i="9"/>
  <c r="I427" i="9"/>
  <c r="H428" i="9"/>
  <c r="I428" i="9"/>
  <c r="H429" i="9"/>
  <c r="I429" i="9"/>
  <c r="H430" i="9"/>
  <c r="I430" i="9"/>
  <c r="H431" i="9"/>
  <c r="I431" i="9"/>
  <c r="H432" i="9"/>
  <c r="I432" i="9"/>
  <c r="H433" i="9"/>
  <c r="I433" i="9"/>
  <c r="H434" i="9"/>
  <c r="I434" i="9"/>
  <c r="H435" i="9"/>
  <c r="I435" i="9"/>
  <c r="H436" i="9"/>
  <c r="I436" i="9"/>
  <c r="H437" i="9"/>
  <c r="I437" i="9"/>
  <c r="H438" i="9"/>
  <c r="I438" i="9"/>
  <c r="H439" i="9"/>
  <c r="I439" i="9"/>
  <c r="H440" i="9"/>
  <c r="I440" i="9"/>
  <c r="H441" i="9"/>
  <c r="I441" i="9"/>
  <c r="H442" i="9"/>
  <c r="I442" i="9"/>
  <c r="H443" i="9"/>
  <c r="I443" i="9"/>
  <c r="H444" i="9"/>
  <c r="I444" i="9"/>
  <c r="H445" i="9"/>
  <c r="I445" i="9"/>
  <c r="H446" i="9"/>
  <c r="I446" i="9"/>
  <c r="H447" i="9"/>
  <c r="I447" i="9"/>
  <c r="H448" i="9"/>
  <c r="I448" i="9"/>
  <c r="H449" i="9"/>
  <c r="I449" i="9"/>
  <c r="H450" i="9"/>
  <c r="I450" i="9"/>
  <c r="H451" i="9"/>
  <c r="I451" i="9"/>
  <c r="H452" i="9"/>
  <c r="I452" i="9"/>
  <c r="H453" i="9"/>
  <c r="I453" i="9"/>
  <c r="H454" i="9"/>
  <c r="I454" i="9"/>
  <c r="H455" i="9"/>
  <c r="I455" i="9"/>
  <c r="H456" i="9"/>
  <c r="I456" i="9"/>
  <c r="H457" i="9"/>
  <c r="I457" i="9"/>
  <c r="H458" i="9"/>
  <c r="I458" i="9"/>
  <c r="H459" i="9"/>
  <c r="I459" i="9"/>
  <c r="H460" i="9"/>
  <c r="I460" i="9"/>
  <c r="H461" i="9"/>
  <c r="I461" i="9"/>
  <c r="H462" i="9"/>
  <c r="I462" i="9"/>
  <c r="H463" i="9"/>
  <c r="I463" i="9"/>
  <c r="H464" i="9"/>
  <c r="I464" i="9"/>
  <c r="H465" i="9"/>
  <c r="I465" i="9"/>
  <c r="H466" i="9"/>
  <c r="I466" i="9"/>
  <c r="H467" i="9"/>
  <c r="I467" i="9"/>
  <c r="H468" i="9"/>
  <c r="I468" i="9"/>
  <c r="H469" i="9"/>
  <c r="I469" i="9"/>
  <c r="H470" i="9"/>
  <c r="I470" i="9"/>
  <c r="H471" i="9"/>
  <c r="I471" i="9"/>
  <c r="H472" i="9"/>
  <c r="I472" i="9"/>
  <c r="H473" i="9"/>
  <c r="I473" i="9"/>
  <c r="H474" i="9"/>
  <c r="I474" i="9"/>
  <c r="H475" i="9"/>
  <c r="I475" i="9"/>
  <c r="H476" i="9"/>
  <c r="I476" i="9"/>
  <c r="H477" i="9"/>
  <c r="I477" i="9"/>
  <c r="H478" i="9"/>
  <c r="I478" i="9"/>
  <c r="H479" i="9"/>
  <c r="I479" i="9"/>
  <c r="H480" i="9"/>
  <c r="I480" i="9"/>
  <c r="H481" i="9"/>
  <c r="I481" i="9"/>
  <c r="H482" i="9"/>
  <c r="I482" i="9"/>
  <c r="H483" i="9"/>
  <c r="I483" i="9"/>
  <c r="H484" i="9"/>
  <c r="I484" i="9"/>
  <c r="H485" i="9"/>
  <c r="I485" i="9"/>
  <c r="H486" i="9"/>
  <c r="I486" i="9"/>
  <c r="H487" i="9"/>
  <c r="I487" i="9"/>
  <c r="H488" i="9"/>
  <c r="I488" i="9"/>
  <c r="H489" i="9"/>
  <c r="I489" i="9"/>
  <c r="H490" i="9"/>
  <c r="I490" i="9"/>
  <c r="H491" i="9"/>
  <c r="I491" i="9"/>
  <c r="H492" i="9"/>
  <c r="I492" i="9"/>
  <c r="H493" i="9"/>
  <c r="I493" i="9"/>
  <c r="H494" i="9"/>
  <c r="I494" i="9"/>
  <c r="H495" i="9"/>
  <c r="I495" i="9"/>
  <c r="H496" i="9"/>
  <c r="I496" i="9"/>
  <c r="H497" i="9"/>
  <c r="I497" i="9"/>
  <c r="H498" i="9"/>
  <c r="I498" i="9"/>
  <c r="H499" i="9"/>
  <c r="I499" i="9"/>
  <c r="H500" i="9"/>
  <c r="I500" i="9"/>
  <c r="H501" i="9"/>
  <c r="I501" i="9"/>
  <c r="H502" i="9"/>
  <c r="I502" i="9"/>
  <c r="H503" i="9"/>
  <c r="I503" i="9"/>
  <c r="H504" i="9"/>
  <c r="I504" i="9"/>
  <c r="H505" i="9"/>
  <c r="I505" i="9"/>
  <c r="H506" i="9"/>
  <c r="I506" i="9"/>
  <c r="H507" i="9"/>
  <c r="I507" i="9"/>
  <c r="H508" i="9"/>
  <c r="I508" i="9"/>
  <c r="H509" i="9"/>
  <c r="I509" i="9"/>
  <c r="H510" i="9"/>
  <c r="I510" i="9"/>
  <c r="H511" i="9"/>
  <c r="I511" i="9"/>
  <c r="H512" i="9"/>
  <c r="I512" i="9"/>
  <c r="H513" i="9"/>
  <c r="I513" i="9"/>
  <c r="H514" i="9"/>
  <c r="I514" i="9"/>
  <c r="H515" i="9"/>
  <c r="I515" i="9"/>
  <c r="H516" i="9"/>
  <c r="I516" i="9"/>
  <c r="H517" i="9"/>
  <c r="I517" i="9"/>
  <c r="H518" i="9"/>
  <c r="I518" i="9"/>
  <c r="H519" i="9"/>
  <c r="I519" i="9"/>
  <c r="H520" i="9"/>
  <c r="I520" i="9"/>
  <c r="H521" i="9"/>
  <c r="I521" i="9"/>
  <c r="H522" i="9"/>
  <c r="I522" i="9"/>
  <c r="H523" i="9"/>
  <c r="I523" i="9"/>
  <c r="H524" i="9"/>
  <c r="I524" i="9"/>
  <c r="H525" i="9"/>
  <c r="I525" i="9"/>
  <c r="H526" i="9"/>
  <c r="I526" i="9"/>
  <c r="H527" i="9"/>
  <c r="I527" i="9"/>
  <c r="H528" i="9"/>
  <c r="I528" i="9"/>
  <c r="H529" i="9"/>
  <c r="I529" i="9"/>
  <c r="H530" i="9"/>
  <c r="I530" i="9"/>
  <c r="H531" i="9"/>
  <c r="I531" i="9"/>
  <c r="H532" i="9"/>
  <c r="I532" i="9"/>
  <c r="H533" i="9"/>
  <c r="I533" i="9"/>
  <c r="H534" i="9"/>
  <c r="I534" i="9"/>
  <c r="H535" i="9"/>
  <c r="I535" i="9"/>
  <c r="H536" i="9"/>
  <c r="I536" i="9"/>
  <c r="H537" i="9"/>
  <c r="I537" i="9"/>
  <c r="H538" i="9"/>
  <c r="I538" i="9"/>
  <c r="H539" i="9"/>
  <c r="I539" i="9"/>
  <c r="H540" i="9"/>
  <c r="I540" i="9"/>
  <c r="H541" i="9"/>
  <c r="I541" i="9"/>
  <c r="H542" i="9"/>
  <c r="I542" i="9"/>
  <c r="H543" i="9"/>
  <c r="I543" i="9"/>
  <c r="H544" i="9"/>
  <c r="I544" i="9"/>
  <c r="H545" i="9"/>
  <c r="I545" i="9"/>
  <c r="H546" i="9"/>
  <c r="I546" i="9"/>
  <c r="H547" i="9"/>
  <c r="I547" i="9"/>
  <c r="H548" i="9"/>
  <c r="I548" i="9"/>
  <c r="H549" i="9"/>
  <c r="I549" i="9"/>
  <c r="H550" i="9"/>
  <c r="I550" i="9"/>
  <c r="H551" i="9"/>
  <c r="I551" i="9"/>
  <c r="H552" i="9"/>
  <c r="I552" i="9"/>
  <c r="H553" i="9"/>
  <c r="I553" i="9"/>
  <c r="H554" i="9"/>
  <c r="I554" i="9"/>
  <c r="H555" i="9"/>
  <c r="I555" i="9"/>
  <c r="H556" i="9"/>
  <c r="I556" i="9"/>
  <c r="H557" i="9"/>
  <c r="I557" i="9"/>
  <c r="H558" i="9"/>
  <c r="I558" i="9"/>
  <c r="H559" i="9"/>
  <c r="I559" i="9"/>
  <c r="H560" i="9"/>
  <c r="I560" i="9"/>
  <c r="H561" i="9"/>
  <c r="I561" i="9"/>
  <c r="H562" i="9"/>
  <c r="I562" i="9"/>
  <c r="H563" i="9"/>
  <c r="I563" i="9"/>
  <c r="H564" i="9"/>
  <c r="I564" i="9"/>
  <c r="H565" i="9"/>
  <c r="I565" i="9"/>
  <c r="H566" i="9"/>
  <c r="I566" i="9"/>
  <c r="H567" i="9"/>
  <c r="I567" i="9"/>
  <c r="H568" i="9"/>
  <c r="I568" i="9"/>
  <c r="H569" i="9"/>
  <c r="I569" i="9"/>
  <c r="H570" i="9"/>
  <c r="I570" i="9"/>
  <c r="H571" i="9"/>
  <c r="I571" i="9"/>
  <c r="H572" i="9"/>
  <c r="I572" i="9"/>
  <c r="H573" i="9"/>
  <c r="I573" i="9"/>
  <c r="H574" i="9"/>
  <c r="I574" i="9"/>
  <c r="H575" i="9"/>
  <c r="I575" i="9"/>
  <c r="H576" i="9"/>
  <c r="I576" i="9"/>
  <c r="H577" i="9"/>
  <c r="I577" i="9"/>
  <c r="H578" i="9"/>
  <c r="I578" i="9"/>
  <c r="H579" i="9"/>
  <c r="I579" i="9"/>
  <c r="H580" i="9"/>
  <c r="I580" i="9"/>
  <c r="H581" i="9"/>
  <c r="I581" i="9"/>
  <c r="H582" i="9"/>
  <c r="I582" i="9"/>
  <c r="H583" i="9"/>
  <c r="I583" i="9"/>
  <c r="H584" i="9"/>
  <c r="I584" i="9"/>
  <c r="H585" i="9"/>
  <c r="I585" i="9"/>
  <c r="H586" i="9"/>
  <c r="I586" i="9"/>
  <c r="H587" i="9"/>
  <c r="I587" i="9"/>
  <c r="H588" i="9"/>
  <c r="I588" i="9"/>
  <c r="H589" i="9"/>
  <c r="I589" i="9"/>
  <c r="H590" i="9"/>
  <c r="I590" i="9"/>
  <c r="H591" i="9"/>
  <c r="I591" i="9"/>
  <c r="H592" i="9"/>
  <c r="I592" i="9"/>
  <c r="H593" i="9"/>
  <c r="I593" i="9"/>
  <c r="H594" i="9"/>
  <c r="I594" i="9"/>
  <c r="H595" i="9"/>
  <c r="I595" i="9"/>
  <c r="H596" i="9"/>
  <c r="I596" i="9"/>
  <c r="H597" i="9"/>
  <c r="I597" i="9"/>
  <c r="H598" i="9"/>
  <c r="I598" i="9"/>
  <c r="H599" i="9"/>
  <c r="I599" i="9"/>
  <c r="H600" i="9"/>
  <c r="I600" i="9"/>
  <c r="H601" i="9"/>
  <c r="I601" i="9"/>
  <c r="H602" i="9"/>
  <c r="I602" i="9"/>
  <c r="H603" i="9"/>
  <c r="I603" i="9"/>
  <c r="H604" i="9"/>
  <c r="I604" i="9"/>
  <c r="H605" i="9"/>
  <c r="I605" i="9"/>
  <c r="H606" i="9"/>
  <c r="I606" i="9"/>
  <c r="H607" i="9"/>
  <c r="I607" i="9"/>
  <c r="H608" i="9"/>
  <c r="I608" i="9"/>
  <c r="H609" i="9"/>
  <c r="I609" i="9"/>
  <c r="H610" i="9"/>
  <c r="I610" i="9"/>
  <c r="H611" i="9"/>
  <c r="I611" i="9"/>
  <c r="H612" i="9"/>
  <c r="I612" i="9"/>
  <c r="H613" i="9"/>
  <c r="I613" i="9"/>
  <c r="H614" i="9"/>
  <c r="I614" i="9"/>
  <c r="H615" i="9"/>
  <c r="I615" i="9"/>
  <c r="H616" i="9"/>
  <c r="I616" i="9"/>
  <c r="H617" i="9"/>
  <c r="I617" i="9"/>
  <c r="H618" i="9"/>
  <c r="I618" i="9"/>
  <c r="H619" i="9"/>
  <c r="I619" i="9"/>
  <c r="H620" i="9"/>
  <c r="I620" i="9"/>
  <c r="H621" i="9"/>
  <c r="I621" i="9"/>
  <c r="H622" i="9"/>
  <c r="I622" i="9"/>
  <c r="H623" i="9"/>
  <c r="I623" i="9"/>
  <c r="H624" i="9"/>
  <c r="I624" i="9"/>
  <c r="H625" i="9"/>
  <c r="I625" i="9"/>
  <c r="H626" i="9"/>
  <c r="I626" i="9"/>
  <c r="H627" i="9"/>
  <c r="I627" i="9"/>
  <c r="H628" i="9"/>
  <c r="I628" i="9"/>
  <c r="H629" i="9"/>
  <c r="I629" i="9"/>
  <c r="H630" i="9"/>
  <c r="I630" i="9"/>
  <c r="H631" i="9"/>
  <c r="I631" i="9"/>
  <c r="H632" i="9"/>
  <c r="I632" i="9"/>
  <c r="H633" i="9"/>
  <c r="I633" i="9"/>
  <c r="H634" i="9"/>
  <c r="I634" i="9"/>
  <c r="H635" i="9"/>
  <c r="I635" i="9"/>
  <c r="H636" i="9"/>
  <c r="I636" i="9"/>
  <c r="H637" i="9"/>
  <c r="I637" i="9"/>
  <c r="H638" i="9"/>
  <c r="I638" i="9"/>
  <c r="H639" i="9"/>
  <c r="I639" i="9"/>
  <c r="H640" i="9"/>
  <c r="I640" i="9"/>
  <c r="H641" i="9"/>
  <c r="I641" i="9"/>
  <c r="H642" i="9"/>
  <c r="I642" i="9"/>
  <c r="H643" i="9"/>
  <c r="I643" i="9"/>
  <c r="H644" i="9"/>
  <c r="I644" i="9"/>
  <c r="H645" i="9"/>
  <c r="I645" i="9"/>
  <c r="H646" i="9"/>
  <c r="I646" i="9"/>
  <c r="H647" i="9"/>
  <c r="I647" i="9"/>
  <c r="H648" i="9"/>
  <c r="I648" i="9"/>
  <c r="H649" i="9"/>
  <c r="I649" i="9"/>
  <c r="H650" i="9"/>
  <c r="I650" i="9"/>
  <c r="H651" i="9"/>
  <c r="I651" i="9"/>
  <c r="H652" i="9"/>
  <c r="I652" i="9"/>
  <c r="H653" i="9"/>
  <c r="I653" i="9"/>
  <c r="H654" i="9"/>
  <c r="I654" i="9"/>
  <c r="H655" i="9"/>
  <c r="I655" i="9"/>
  <c r="H656" i="9"/>
  <c r="I656" i="9"/>
  <c r="H657" i="9"/>
  <c r="I657" i="9"/>
  <c r="H658" i="9"/>
  <c r="I658" i="9"/>
  <c r="H659" i="9"/>
  <c r="I659" i="9"/>
  <c r="H660" i="9"/>
  <c r="I660" i="9"/>
  <c r="H661" i="9"/>
  <c r="I661" i="9"/>
  <c r="H662" i="9"/>
  <c r="I662" i="9"/>
  <c r="H663" i="9"/>
  <c r="I663" i="9"/>
  <c r="H664" i="9"/>
  <c r="I664" i="9"/>
  <c r="H665" i="9"/>
  <c r="I665" i="9"/>
  <c r="H666" i="9"/>
  <c r="I666" i="9"/>
  <c r="H667" i="9"/>
  <c r="I667" i="9"/>
  <c r="H668" i="9"/>
  <c r="I668" i="9"/>
  <c r="H669" i="9"/>
  <c r="I669" i="9"/>
  <c r="H670" i="9"/>
  <c r="I670" i="9"/>
  <c r="H671" i="9"/>
  <c r="I671" i="9"/>
  <c r="H672" i="9"/>
  <c r="I672" i="9"/>
  <c r="H673" i="9"/>
  <c r="I673" i="9"/>
  <c r="H674" i="9"/>
  <c r="I674" i="9"/>
  <c r="H675" i="9"/>
  <c r="I675" i="9"/>
  <c r="H676" i="9"/>
  <c r="I676" i="9"/>
  <c r="H677" i="9"/>
  <c r="I677" i="9"/>
  <c r="H678" i="9"/>
  <c r="I678" i="9"/>
  <c r="H679" i="9"/>
  <c r="I679" i="9"/>
  <c r="H680" i="9"/>
  <c r="I680" i="9"/>
  <c r="H681" i="9"/>
  <c r="I681" i="9"/>
  <c r="H682" i="9"/>
  <c r="I682" i="9"/>
  <c r="H683" i="9"/>
  <c r="I683" i="9"/>
  <c r="H684" i="9"/>
  <c r="I684" i="9"/>
  <c r="H685" i="9"/>
  <c r="I685" i="9"/>
  <c r="H686" i="9"/>
  <c r="I686" i="9"/>
  <c r="H687" i="9"/>
  <c r="I687" i="9"/>
  <c r="H688" i="9"/>
  <c r="I688" i="9"/>
  <c r="H689" i="9"/>
  <c r="I689" i="9"/>
  <c r="H690" i="9"/>
  <c r="I690" i="9"/>
  <c r="H691" i="9"/>
  <c r="I691" i="9"/>
  <c r="H692" i="9"/>
  <c r="I692" i="9"/>
  <c r="H693" i="9"/>
  <c r="I693" i="9"/>
  <c r="H694" i="9"/>
  <c r="I694" i="9"/>
  <c r="H695" i="9"/>
  <c r="I695" i="9"/>
  <c r="H696" i="9"/>
  <c r="I696" i="9"/>
  <c r="H697" i="9"/>
  <c r="I697" i="9"/>
  <c r="H698" i="9"/>
  <c r="I698" i="9"/>
  <c r="H699" i="9"/>
  <c r="I699" i="9"/>
  <c r="H700" i="9"/>
  <c r="I700" i="9"/>
  <c r="H701" i="9"/>
  <c r="I701" i="9"/>
  <c r="H702" i="9"/>
  <c r="I702" i="9"/>
  <c r="H703" i="9"/>
  <c r="I703" i="9"/>
  <c r="H704" i="9"/>
  <c r="I704" i="9"/>
  <c r="H705" i="9"/>
  <c r="I705" i="9"/>
  <c r="H706" i="9"/>
  <c r="I706" i="9"/>
  <c r="H707" i="9"/>
  <c r="I707" i="9"/>
  <c r="H708" i="9"/>
  <c r="I708" i="9"/>
  <c r="H709" i="9"/>
  <c r="I709" i="9"/>
  <c r="H710" i="9"/>
  <c r="I710" i="9"/>
  <c r="H711" i="9"/>
  <c r="I711" i="9"/>
  <c r="H712" i="9"/>
  <c r="I712" i="9"/>
  <c r="H713" i="9"/>
  <c r="I713" i="9"/>
  <c r="H714" i="9"/>
  <c r="I714" i="9"/>
  <c r="H715" i="9"/>
  <c r="I715" i="9"/>
  <c r="H716" i="9"/>
  <c r="I716" i="9"/>
  <c r="H717" i="9"/>
  <c r="I717" i="9"/>
  <c r="H718" i="9"/>
  <c r="I718" i="9"/>
  <c r="H719" i="9"/>
  <c r="I719" i="9"/>
  <c r="H720" i="9"/>
  <c r="I720" i="9"/>
  <c r="H721" i="9"/>
  <c r="I721" i="9"/>
  <c r="H722" i="9"/>
  <c r="I722" i="9"/>
  <c r="H723" i="9"/>
  <c r="I723" i="9"/>
  <c r="H724" i="9"/>
  <c r="I724" i="9"/>
  <c r="H725" i="9"/>
  <c r="I725" i="9"/>
  <c r="H726" i="9"/>
  <c r="I726" i="9"/>
  <c r="H727" i="9"/>
  <c r="I727" i="9"/>
  <c r="H728" i="9"/>
  <c r="I728" i="9"/>
  <c r="H729" i="9"/>
  <c r="I729" i="9"/>
  <c r="H730" i="9"/>
  <c r="I730" i="9"/>
  <c r="H731" i="9"/>
  <c r="I731" i="9"/>
  <c r="H732" i="9"/>
  <c r="I732" i="9"/>
  <c r="H733" i="9"/>
  <c r="I733" i="9"/>
  <c r="H734" i="9"/>
  <c r="I734" i="9"/>
  <c r="H735" i="9"/>
  <c r="I735" i="9"/>
  <c r="H736" i="9"/>
  <c r="I736" i="9"/>
  <c r="H737" i="9"/>
  <c r="I737" i="9"/>
  <c r="H738" i="9"/>
  <c r="I738" i="9"/>
  <c r="H739" i="9"/>
  <c r="I739" i="9"/>
  <c r="H740" i="9"/>
  <c r="I740" i="9"/>
  <c r="H741" i="9"/>
  <c r="I741" i="9"/>
  <c r="H742" i="9"/>
  <c r="I742" i="9"/>
  <c r="H743" i="9"/>
  <c r="I743" i="9"/>
  <c r="H744" i="9"/>
  <c r="I744" i="9"/>
  <c r="H745" i="9"/>
  <c r="I745" i="9"/>
  <c r="R280" i="8"/>
  <c r="R281" i="8"/>
  <c r="R282" i="8"/>
  <c r="R283" i="8"/>
  <c r="R284" i="8"/>
  <c r="Q280" i="8"/>
  <c r="Q281" i="8"/>
  <c r="Q282" i="8"/>
  <c r="Q283" i="8"/>
  <c r="Q284" i="8"/>
  <c r="P280" i="8"/>
  <c r="P281" i="8"/>
  <c r="P282" i="8"/>
  <c r="P283" i="8"/>
  <c r="P284" i="8"/>
  <c r="M280" i="8"/>
  <c r="M281" i="8"/>
  <c r="M282" i="8"/>
  <c r="S282" i="8" s="1"/>
  <c r="M283" i="8"/>
  <c r="M284" i="8"/>
  <c r="I280" i="8"/>
  <c r="I281" i="8"/>
  <c r="I282" i="8"/>
  <c r="I283" i="8"/>
  <c r="I284" i="8"/>
  <c r="H280" i="8"/>
  <c r="H281" i="8"/>
  <c r="H282" i="8"/>
  <c r="H283" i="8"/>
  <c r="H284" i="8"/>
  <c r="G280" i="8"/>
  <c r="G281" i="8"/>
  <c r="G282" i="8"/>
  <c r="G283" i="8"/>
  <c r="D280" i="8"/>
  <c r="D281" i="8"/>
  <c r="D282" i="8"/>
  <c r="D283" i="8"/>
  <c r="J32" i="5"/>
  <c r="I32" i="5"/>
  <c r="H32" i="5"/>
  <c r="E32" i="5"/>
  <c r="I32" i="4"/>
  <c r="J32" i="4"/>
  <c r="H32" i="4"/>
  <c r="E32" i="4"/>
  <c r="S113" i="11" l="1"/>
  <c r="J113" i="11"/>
  <c r="S202" i="10"/>
  <c r="J203" i="10"/>
  <c r="J202" i="10"/>
  <c r="J198" i="10"/>
  <c r="J199" i="10"/>
  <c r="S761" i="9"/>
  <c r="S757" i="9"/>
  <c r="S753" i="9"/>
  <c r="S749" i="9"/>
  <c r="S764" i="9"/>
  <c r="S760" i="9"/>
  <c r="S756" i="9"/>
  <c r="S752" i="9"/>
  <c r="S748" i="9"/>
  <c r="S763" i="9"/>
  <c r="S759" i="9"/>
  <c r="S755" i="9"/>
  <c r="S751" i="9"/>
  <c r="S747" i="9"/>
  <c r="J764" i="9"/>
  <c r="J760" i="9"/>
  <c r="J756" i="9"/>
  <c r="J752" i="9"/>
  <c r="J748" i="9"/>
  <c r="J283" i="8"/>
  <c r="S283" i="8"/>
  <c r="S114" i="11"/>
  <c r="J281" i="8"/>
  <c r="S112" i="11"/>
  <c r="J112" i="11"/>
  <c r="J114" i="11"/>
  <c r="S201" i="10"/>
  <c r="S197" i="10"/>
  <c r="S203" i="10"/>
  <c r="J201" i="10"/>
  <c r="J197" i="10"/>
  <c r="J766" i="9"/>
  <c r="J762" i="9"/>
  <c r="J758" i="9"/>
  <c r="J754" i="9"/>
  <c r="J750" i="9"/>
  <c r="J746" i="9"/>
  <c r="S766" i="9"/>
  <c r="S762" i="9"/>
  <c r="S758" i="9"/>
  <c r="S754" i="9"/>
  <c r="S750" i="9"/>
  <c r="S746" i="9"/>
  <c r="J765" i="9"/>
  <c r="J761" i="9"/>
  <c r="J757" i="9"/>
  <c r="J753" i="9"/>
  <c r="J749" i="9"/>
  <c r="S281" i="8"/>
  <c r="S284" i="8"/>
  <c r="S280" i="8"/>
  <c r="J282" i="8"/>
  <c r="J284" i="8"/>
  <c r="J280" i="8"/>
  <c r="K32" i="4"/>
  <c r="K32" i="5"/>
  <c r="S199" i="10"/>
  <c r="S198" i="10"/>
  <c r="J200" i="10"/>
  <c r="S200" i="10"/>
  <c r="D64" i="11"/>
  <c r="G64" i="11"/>
  <c r="H64" i="11"/>
  <c r="I64" i="11"/>
  <c r="M64" i="11"/>
  <c r="P64" i="11"/>
  <c r="S64" i="11" s="1"/>
  <c r="Q64" i="11"/>
  <c r="R64" i="11"/>
  <c r="R110" i="11"/>
  <c r="R111" i="11"/>
  <c r="Q110" i="11"/>
  <c r="Q111" i="11"/>
  <c r="P110" i="11"/>
  <c r="P111" i="11"/>
  <c r="M110" i="11"/>
  <c r="M111" i="11"/>
  <c r="I110" i="11"/>
  <c r="I111" i="11"/>
  <c r="H110" i="11"/>
  <c r="H111" i="11"/>
  <c r="G110" i="11"/>
  <c r="G111" i="11"/>
  <c r="D110" i="11"/>
  <c r="D111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R189" i="10"/>
  <c r="R190" i="10"/>
  <c r="R191" i="10"/>
  <c r="R192" i="10"/>
  <c r="R193" i="10"/>
  <c r="R194" i="10"/>
  <c r="R195" i="10"/>
  <c r="R196" i="10"/>
  <c r="Q189" i="10"/>
  <c r="Q190" i="10"/>
  <c r="Q191" i="10"/>
  <c r="Q192" i="10"/>
  <c r="Q193" i="10"/>
  <c r="Q194" i="10"/>
  <c r="Q195" i="10"/>
  <c r="Q196" i="10"/>
  <c r="P189" i="10"/>
  <c r="P190" i="10"/>
  <c r="P191" i="10"/>
  <c r="P192" i="10"/>
  <c r="P193" i="10"/>
  <c r="P194" i="10"/>
  <c r="P195" i="10"/>
  <c r="P196" i="10"/>
  <c r="M189" i="10"/>
  <c r="M190" i="10"/>
  <c r="S190" i="10" s="1"/>
  <c r="M191" i="10"/>
  <c r="S191" i="10" s="1"/>
  <c r="M192" i="10"/>
  <c r="M193" i="10"/>
  <c r="S193" i="10" s="1"/>
  <c r="M194" i="10"/>
  <c r="M195" i="10"/>
  <c r="S195" i="10" s="1"/>
  <c r="M196" i="10"/>
  <c r="S196" i="10" s="1"/>
  <c r="I189" i="10"/>
  <c r="I190" i="10"/>
  <c r="I191" i="10"/>
  <c r="I192" i="10"/>
  <c r="I193" i="10"/>
  <c r="I194" i="10"/>
  <c r="I195" i="10"/>
  <c r="I196" i="10"/>
  <c r="H189" i="10"/>
  <c r="H190" i="10"/>
  <c r="H191" i="10"/>
  <c r="H192" i="10"/>
  <c r="H193" i="10"/>
  <c r="H194" i="10"/>
  <c r="H195" i="10"/>
  <c r="H196" i="10"/>
  <c r="G189" i="10"/>
  <c r="G190" i="10"/>
  <c r="G191" i="10"/>
  <c r="G192" i="10"/>
  <c r="G193" i="10"/>
  <c r="G194" i="10"/>
  <c r="G195" i="10"/>
  <c r="G196" i="10"/>
  <c r="D189" i="10"/>
  <c r="J189" i="10" s="1"/>
  <c r="D190" i="10"/>
  <c r="J190" i="10" s="1"/>
  <c r="D191" i="10"/>
  <c r="D192" i="10"/>
  <c r="D193" i="10"/>
  <c r="J193" i="10" s="1"/>
  <c r="D194" i="10"/>
  <c r="J194" i="10" s="1"/>
  <c r="D195" i="10"/>
  <c r="J195" i="10" s="1"/>
  <c r="D196" i="10"/>
  <c r="J196" i="10" s="1"/>
  <c r="J192" i="10" l="1"/>
  <c r="J191" i="10"/>
  <c r="S189" i="10"/>
  <c r="J64" i="11"/>
  <c r="S111" i="11"/>
  <c r="J111" i="11"/>
  <c r="S194" i="10"/>
  <c r="J110" i="11"/>
  <c r="S110" i="11"/>
  <c r="S192" i="10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P729" i="9"/>
  <c r="P730" i="9"/>
  <c r="P731" i="9"/>
  <c r="P732" i="9"/>
  <c r="P733" i="9"/>
  <c r="P734" i="9"/>
  <c r="P735" i="9"/>
  <c r="P736" i="9"/>
  <c r="P737" i="9"/>
  <c r="P738" i="9"/>
  <c r="P739" i="9"/>
  <c r="P740" i="9"/>
  <c r="P741" i="9"/>
  <c r="P742" i="9"/>
  <c r="P743" i="9"/>
  <c r="P744" i="9"/>
  <c r="P745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I28" i="6"/>
  <c r="I29" i="6"/>
  <c r="H28" i="6"/>
  <c r="H29" i="6"/>
  <c r="I74" i="7"/>
  <c r="H74" i="7"/>
  <c r="R273" i="8"/>
  <c r="R274" i="8"/>
  <c r="R275" i="8"/>
  <c r="R276" i="8"/>
  <c r="R277" i="8"/>
  <c r="R278" i="8"/>
  <c r="R279" i="8"/>
  <c r="Q273" i="8"/>
  <c r="Q274" i="8"/>
  <c r="Q275" i="8"/>
  <c r="Q276" i="8"/>
  <c r="Q277" i="8"/>
  <c r="Q278" i="8"/>
  <c r="Q279" i="8"/>
  <c r="P273" i="8"/>
  <c r="P274" i="8"/>
  <c r="P275" i="8"/>
  <c r="P276" i="8"/>
  <c r="P277" i="8"/>
  <c r="P278" i="8"/>
  <c r="P279" i="8"/>
  <c r="M273" i="8"/>
  <c r="M274" i="8"/>
  <c r="M275" i="8"/>
  <c r="M276" i="8"/>
  <c r="M277" i="8"/>
  <c r="M278" i="8"/>
  <c r="M279" i="8"/>
  <c r="I273" i="8"/>
  <c r="I274" i="8"/>
  <c r="I275" i="8"/>
  <c r="I276" i="8"/>
  <c r="I277" i="8"/>
  <c r="I278" i="8"/>
  <c r="I279" i="8"/>
  <c r="H273" i="8"/>
  <c r="H274" i="8"/>
  <c r="H275" i="8"/>
  <c r="H276" i="8"/>
  <c r="H277" i="8"/>
  <c r="H278" i="8"/>
  <c r="H279" i="8"/>
  <c r="G273" i="8"/>
  <c r="G274" i="8"/>
  <c r="G275" i="8"/>
  <c r="G276" i="8"/>
  <c r="G277" i="8"/>
  <c r="G278" i="8"/>
  <c r="G279" i="8"/>
  <c r="D273" i="8"/>
  <c r="D274" i="8"/>
  <c r="D275" i="8"/>
  <c r="D276" i="8"/>
  <c r="D277" i="8"/>
  <c r="D278" i="8"/>
  <c r="D279" i="8"/>
  <c r="R74" i="7"/>
  <c r="Q74" i="7"/>
  <c r="P74" i="7"/>
  <c r="M74" i="7"/>
  <c r="G74" i="7"/>
  <c r="D74" i="7"/>
  <c r="R28" i="6"/>
  <c r="R29" i="6"/>
  <c r="Q28" i="6"/>
  <c r="Q29" i="6"/>
  <c r="P28" i="6"/>
  <c r="P29" i="6"/>
  <c r="M28" i="6"/>
  <c r="M29" i="6"/>
  <c r="G28" i="6"/>
  <c r="G29" i="6"/>
  <c r="D28" i="6"/>
  <c r="D29" i="6"/>
  <c r="E38" i="5"/>
  <c r="E39" i="5" s="1"/>
  <c r="E37" i="5"/>
  <c r="J30" i="5"/>
  <c r="I30" i="5"/>
  <c r="H30" i="5"/>
  <c r="E30" i="5"/>
  <c r="C39" i="4"/>
  <c r="E31" i="4"/>
  <c r="H31" i="4"/>
  <c r="I31" i="4"/>
  <c r="J31" i="4"/>
  <c r="J30" i="4"/>
  <c r="I30" i="4"/>
  <c r="H30" i="4"/>
  <c r="E30" i="4"/>
  <c r="J744" i="9" l="1"/>
  <c r="J740" i="9"/>
  <c r="J736" i="9"/>
  <c r="J732" i="9"/>
  <c r="S276" i="8"/>
  <c r="J276" i="8"/>
  <c r="S278" i="8"/>
  <c r="S274" i="8"/>
  <c r="J278" i="8"/>
  <c r="J274" i="8"/>
  <c r="J279" i="8"/>
  <c r="J277" i="8"/>
  <c r="J273" i="8"/>
  <c r="J29" i="6"/>
  <c r="J28" i="6"/>
  <c r="K30" i="5"/>
  <c r="K30" i="4"/>
  <c r="S744" i="9"/>
  <c r="S740" i="9"/>
  <c r="S736" i="9"/>
  <c r="S732" i="9"/>
  <c r="S277" i="8"/>
  <c r="S273" i="8"/>
  <c r="S279" i="8"/>
  <c r="S275" i="8"/>
  <c r="J275" i="8"/>
  <c r="S74" i="7"/>
  <c r="J74" i="7"/>
  <c r="S29" i="6"/>
  <c r="S28" i="6"/>
  <c r="J743" i="9"/>
  <c r="J739" i="9"/>
  <c r="J735" i="9"/>
  <c r="J731" i="9"/>
  <c r="S743" i="9"/>
  <c r="S739" i="9"/>
  <c r="S735" i="9"/>
  <c r="S731" i="9"/>
  <c r="J745" i="9"/>
  <c r="J741" i="9"/>
  <c r="J737" i="9"/>
  <c r="J729" i="9"/>
  <c r="S742" i="9"/>
  <c r="S738" i="9"/>
  <c r="J733" i="9"/>
  <c r="S734" i="9"/>
  <c r="S730" i="9"/>
  <c r="J742" i="9"/>
  <c r="J738" i="9"/>
  <c r="J734" i="9"/>
  <c r="J730" i="9"/>
  <c r="S745" i="9"/>
  <c r="S741" i="9"/>
  <c r="S737" i="9"/>
  <c r="S733" i="9"/>
  <c r="S729" i="9"/>
  <c r="K31" i="4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R266" i="8"/>
  <c r="R267" i="8"/>
  <c r="R268" i="8"/>
  <c r="R269" i="8"/>
  <c r="R270" i="8"/>
  <c r="R271" i="8"/>
  <c r="R272" i="8"/>
  <c r="Q266" i="8"/>
  <c r="Q267" i="8"/>
  <c r="Q268" i="8"/>
  <c r="Q269" i="8"/>
  <c r="Q270" i="8"/>
  <c r="Q271" i="8"/>
  <c r="Q272" i="8"/>
  <c r="P266" i="8"/>
  <c r="P267" i="8"/>
  <c r="P268" i="8"/>
  <c r="P269" i="8"/>
  <c r="P270" i="8"/>
  <c r="P271" i="8"/>
  <c r="P272" i="8"/>
  <c r="M266" i="8"/>
  <c r="M267" i="8"/>
  <c r="M268" i="8"/>
  <c r="M269" i="8"/>
  <c r="M270" i="8"/>
  <c r="M271" i="8"/>
  <c r="M272" i="8"/>
  <c r="I266" i="8"/>
  <c r="I267" i="8"/>
  <c r="I268" i="8"/>
  <c r="I269" i="8"/>
  <c r="I270" i="8"/>
  <c r="I271" i="8"/>
  <c r="I272" i="8"/>
  <c r="H266" i="8"/>
  <c r="H267" i="8"/>
  <c r="H268" i="8"/>
  <c r="H269" i="8"/>
  <c r="H270" i="8"/>
  <c r="H271" i="8"/>
  <c r="H272" i="8"/>
  <c r="G266" i="8"/>
  <c r="G267" i="8"/>
  <c r="G268" i="8"/>
  <c r="G269" i="8"/>
  <c r="G270" i="8"/>
  <c r="G271" i="8"/>
  <c r="G272" i="8"/>
  <c r="D266" i="8"/>
  <c r="D267" i="8"/>
  <c r="D268" i="8"/>
  <c r="D269" i="8"/>
  <c r="D270" i="8"/>
  <c r="D271" i="8"/>
  <c r="D272" i="8"/>
  <c r="G263" i="8"/>
  <c r="G264" i="8"/>
  <c r="G265" i="8"/>
  <c r="D19" i="6"/>
  <c r="D20" i="6"/>
  <c r="D21" i="6"/>
  <c r="D22" i="6"/>
  <c r="D23" i="6"/>
  <c r="D24" i="6"/>
  <c r="D25" i="6"/>
  <c r="D26" i="6"/>
  <c r="D27" i="6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S272" i="8" l="1"/>
  <c r="S268" i="8"/>
  <c r="J272" i="8"/>
  <c r="J268" i="8"/>
  <c r="S725" i="9"/>
  <c r="S721" i="9"/>
  <c r="S717" i="9"/>
  <c r="S713" i="9"/>
  <c r="S709" i="9"/>
  <c r="J724" i="9"/>
  <c r="J720" i="9"/>
  <c r="S271" i="8"/>
  <c r="S267" i="8"/>
  <c r="J269" i="8"/>
  <c r="S726" i="9"/>
  <c r="S728" i="9"/>
  <c r="S724" i="9"/>
  <c r="S720" i="9"/>
  <c r="S716" i="9"/>
  <c r="S712" i="9"/>
  <c r="S708" i="9"/>
  <c r="J716" i="9"/>
  <c r="J712" i="9"/>
  <c r="J708" i="9"/>
  <c r="J725" i="9"/>
  <c r="J721" i="9"/>
  <c r="J717" i="9"/>
  <c r="J713" i="9"/>
  <c r="J709" i="9"/>
  <c r="S727" i="9"/>
  <c r="S723" i="9"/>
  <c r="S719" i="9"/>
  <c r="S715" i="9"/>
  <c r="S711" i="9"/>
  <c r="S707" i="9"/>
  <c r="S722" i="9"/>
  <c r="S718" i="9"/>
  <c r="S714" i="9"/>
  <c r="S710" i="9"/>
  <c r="S706" i="9"/>
  <c r="J728" i="9"/>
  <c r="J726" i="9"/>
  <c r="J722" i="9"/>
  <c r="J718" i="9"/>
  <c r="J714" i="9"/>
  <c r="J710" i="9"/>
  <c r="J706" i="9"/>
  <c r="S270" i="8"/>
  <c r="S266" i="8"/>
  <c r="S269" i="8"/>
  <c r="J271" i="8"/>
  <c r="J270" i="8"/>
  <c r="J266" i="8"/>
  <c r="J267" i="8"/>
  <c r="J727" i="9"/>
  <c r="J723" i="9"/>
  <c r="J719" i="9"/>
  <c r="J715" i="9"/>
  <c r="J711" i="9"/>
  <c r="J707" i="9"/>
  <c r="R23" i="6"/>
  <c r="R24" i="6"/>
  <c r="R25" i="6"/>
  <c r="R26" i="6"/>
  <c r="R27" i="6"/>
  <c r="Q23" i="6"/>
  <c r="Q24" i="6"/>
  <c r="Q25" i="6"/>
  <c r="Q26" i="6"/>
  <c r="Q27" i="6"/>
  <c r="P23" i="6"/>
  <c r="P24" i="6"/>
  <c r="P25" i="6"/>
  <c r="P26" i="6"/>
  <c r="P27" i="6"/>
  <c r="M23" i="6"/>
  <c r="M24" i="6"/>
  <c r="M25" i="6"/>
  <c r="M26" i="6"/>
  <c r="M27" i="6"/>
  <c r="I23" i="6"/>
  <c r="I24" i="6"/>
  <c r="I25" i="6"/>
  <c r="I26" i="6"/>
  <c r="I27" i="6"/>
  <c r="H23" i="6"/>
  <c r="H24" i="6"/>
  <c r="H25" i="6"/>
  <c r="H26" i="6"/>
  <c r="H27" i="6"/>
  <c r="G23" i="6"/>
  <c r="J23" i="6" s="1"/>
  <c r="G24" i="6"/>
  <c r="G25" i="6"/>
  <c r="G26" i="6"/>
  <c r="G27" i="6"/>
  <c r="J27" i="6" s="1"/>
  <c r="S23" i="6" l="1"/>
  <c r="S27" i="6"/>
  <c r="S26" i="6"/>
  <c r="J24" i="6"/>
  <c r="S24" i="6"/>
  <c r="J26" i="6"/>
  <c r="J25" i="6"/>
  <c r="S25" i="6"/>
  <c r="B8" i="6"/>
  <c r="J31" i="5" l="1"/>
  <c r="I31" i="5"/>
  <c r="H31" i="5"/>
  <c r="E31" i="5"/>
  <c r="K31" i="5" l="1"/>
  <c r="F39" i="4"/>
  <c r="P67" i="11" l="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M67" i="11"/>
  <c r="S67" i="11" s="1"/>
  <c r="M68" i="11"/>
  <c r="M69" i="11"/>
  <c r="M70" i="11"/>
  <c r="M71" i="11"/>
  <c r="S71" i="11" s="1"/>
  <c r="M72" i="11"/>
  <c r="M73" i="11"/>
  <c r="M74" i="11"/>
  <c r="M75" i="11"/>
  <c r="S75" i="11" s="1"/>
  <c r="M76" i="11"/>
  <c r="M77" i="11"/>
  <c r="M78" i="11"/>
  <c r="M79" i="11"/>
  <c r="S79" i="11" s="1"/>
  <c r="M80" i="11"/>
  <c r="M81" i="11"/>
  <c r="M82" i="11"/>
  <c r="M83" i="11"/>
  <c r="S83" i="11" s="1"/>
  <c r="M84" i="11"/>
  <c r="M85" i="11"/>
  <c r="M86" i="11"/>
  <c r="M87" i="11"/>
  <c r="S87" i="11" s="1"/>
  <c r="M88" i="11"/>
  <c r="M89" i="11"/>
  <c r="M90" i="11"/>
  <c r="M91" i="11"/>
  <c r="S91" i="11" s="1"/>
  <c r="M92" i="11"/>
  <c r="M93" i="11"/>
  <c r="M94" i="11"/>
  <c r="M95" i="11"/>
  <c r="S95" i="11" s="1"/>
  <c r="M96" i="11"/>
  <c r="M97" i="11"/>
  <c r="M98" i="11"/>
  <c r="M99" i="11"/>
  <c r="S99" i="11" s="1"/>
  <c r="M100" i="11"/>
  <c r="M101" i="11"/>
  <c r="M102" i="11"/>
  <c r="M103" i="11"/>
  <c r="S103" i="11" s="1"/>
  <c r="M104" i="11"/>
  <c r="M105" i="11"/>
  <c r="M106" i="11"/>
  <c r="M107" i="11"/>
  <c r="S107" i="11" s="1"/>
  <c r="M108" i="11"/>
  <c r="M109" i="11"/>
  <c r="G67" i="11"/>
  <c r="J67" i="11" s="1"/>
  <c r="G68" i="11"/>
  <c r="G69" i="11"/>
  <c r="J69" i="11" s="1"/>
  <c r="G70" i="11"/>
  <c r="G71" i="11"/>
  <c r="J71" i="11" s="1"/>
  <c r="G72" i="11"/>
  <c r="G73" i="11"/>
  <c r="J73" i="11" s="1"/>
  <c r="G74" i="11"/>
  <c r="G75" i="11"/>
  <c r="J75" i="11" s="1"/>
  <c r="G76" i="11"/>
  <c r="G77" i="11"/>
  <c r="G78" i="11"/>
  <c r="J78" i="11" s="1"/>
  <c r="G79" i="11"/>
  <c r="J79" i="11" s="1"/>
  <c r="G80" i="11"/>
  <c r="G81" i="11"/>
  <c r="J81" i="11" s="1"/>
  <c r="G82" i="11"/>
  <c r="G83" i="11"/>
  <c r="J83" i="11" s="1"/>
  <c r="G84" i="11"/>
  <c r="G85" i="11"/>
  <c r="G86" i="11"/>
  <c r="G87" i="11"/>
  <c r="J87" i="11" s="1"/>
  <c r="G88" i="11"/>
  <c r="G89" i="11"/>
  <c r="J89" i="11" s="1"/>
  <c r="G90" i="11"/>
  <c r="J90" i="11" s="1"/>
  <c r="G91" i="11"/>
  <c r="J91" i="11" s="1"/>
  <c r="G92" i="11"/>
  <c r="G93" i="11"/>
  <c r="J93" i="11" s="1"/>
  <c r="G94" i="11"/>
  <c r="J94" i="11" s="1"/>
  <c r="G95" i="11"/>
  <c r="J95" i="11" s="1"/>
  <c r="G96" i="11"/>
  <c r="G97" i="11"/>
  <c r="J97" i="11" s="1"/>
  <c r="G98" i="11"/>
  <c r="G99" i="11"/>
  <c r="J99" i="11" s="1"/>
  <c r="G100" i="11"/>
  <c r="G101" i="11"/>
  <c r="G102" i="11"/>
  <c r="G103" i="11"/>
  <c r="G104" i="11"/>
  <c r="G105" i="11"/>
  <c r="J105" i="11" s="1"/>
  <c r="G106" i="11"/>
  <c r="J106" i="11" s="1"/>
  <c r="G107" i="11"/>
  <c r="J107" i="11" s="1"/>
  <c r="G108" i="11"/>
  <c r="G109" i="11"/>
  <c r="J109" i="11" s="1"/>
  <c r="J70" i="11"/>
  <c r="J74" i="11"/>
  <c r="J77" i="11"/>
  <c r="J82" i="11"/>
  <c r="J85" i="11"/>
  <c r="J86" i="11"/>
  <c r="J101" i="11"/>
  <c r="J102" i="11"/>
  <c r="J103" i="11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M129" i="10"/>
  <c r="S129" i="10" s="1"/>
  <c r="M130" i="10"/>
  <c r="S130" i="10" s="1"/>
  <c r="M131" i="10"/>
  <c r="S131" i="10" s="1"/>
  <c r="M132" i="10"/>
  <c r="S132" i="10" s="1"/>
  <c r="M133" i="10"/>
  <c r="S133" i="10" s="1"/>
  <c r="M134" i="10"/>
  <c r="S134" i="10" s="1"/>
  <c r="M135" i="10"/>
  <c r="S135" i="10" s="1"/>
  <c r="M136" i="10"/>
  <c r="S136" i="10" s="1"/>
  <c r="M137" i="10"/>
  <c r="S137" i="10" s="1"/>
  <c r="M138" i="10"/>
  <c r="S138" i="10" s="1"/>
  <c r="M139" i="10"/>
  <c r="S139" i="10" s="1"/>
  <c r="M140" i="10"/>
  <c r="S140" i="10" s="1"/>
  <c r="M141" i="10"/>
  <c r="S141" i="10" s="1"/>
  <c r="M142" i="10"/>
  <c r="S142" i="10" s="1"/>
  <c r="M143" i="10"/>
  <c r="S143" i="10" s="1"/>
  <c r="M144" i="10"/>
  <c r="S144" i="10" s="1"/>
  <c r="M145" i="10"/>
  <c r="S145" i="10" s="1"/>
  <c r="M146" i="10"/>
  <c r="S146" i="10" s="1"/>
  <c r="M147" i="10"/>
  <c r="S147" i="10" s="1"/>
  <c r="M148" i="10"/>
  <c r="S148" i="10" s="1"/>
  <c r="M149" i="10"/>
  <c r="S149" i="10" s="1"/>
  <c r="M150" i="10"/>
  <c r="S150" i="10" s="1"/>
  <c r="M151" i="10"/>
  <c r="S151" i="10" s="1"/>
  <c r="M152" i="10"/>
  <c r="S152" i="10" s="1"/>
  <c r="M153" i="10"/>
  <c r="S153" i="10" s="1"/>
  <c r="M154" i="10"/>
  <c r="S154" i="10" s="1"/>
  <c r="M155" i="10"/>
  <c r="S155" i="10" s="1"/>
  <c r="M156" i="10"/>
  <c r="S156" i="10" s="1"/>
  <c r="M157" i="10"/>
  <c r="S157" i="10" s="1"/>
  <c r="M158" i="10"/>
  <c r="S158" i="10" s="1"/>
  <c r="M159" i="10"/>
  <c r="S159" i="10" s="1"/>
  <c r="M160" i="10"/>
  <c r="S160" i="10" s="1"/>
  <c r="M161" i="10"/>
  <c r="S161" i="10" s="1"/>
  <c r="M162" i="10"/>
  <c r="S162" i="10" s="1"/>
  <c r="M163" i="10"/>
  <c r="S163" i="10" s="1"/>
  <c r="M164" i="10"/>
  <c r="S164" i="10" s="1"/>
  <c r="M165" i="10"/>
  <c r="S165" i="10" s="1"/>
  <c r="M166" i="10"/>
  <c r="S166" i="10" s="1"/>
  <c r="M167" i="10"/>
  <c r="S167" i="10" s="1"/>
  <c r="M168" i="10"/>
  <c r="S168" i="10" s="1"/>
  <c r="M169" i="10"/>
  <c r="S169" i="10" s="1"/>
  <c r="M170" i="10"/>
  <c r="S170" i="10" s="1"/>
  <c r="M171" i="10"/>
  <c r="S171" i="10" s="1"/>
  <c r="M172" i="10"/>
  <c r="S172" i="10" s="1"/>
  <c r="M173" i="10"/>
  <c r="S173" i="10" s="1"/>
  <c r="M174" i="10"/>
  <c r="S174" i="10" s="1"/>
  <c r="M175" i="10"/>
  <c r="S175" i="10" s="1"/>
  <c r="M176" i="10"/>
  <c r="S176" i="10" s="1"/>
  <c r="M177" i="10"/>
  <c r="S177" i="10" s="1"/>
  <c r="M178" i="10"/>
  <c r="S178" i="10" s="1"/>
  <c r="M179" i="10"/>
  <c r="S179" i="10" s="1"/>
  <c r="M180" i="10"/>
  <c r="S180" i="10" s="1"/>
  <c r="M181" i="10"/>
  <c r="S181" i="10" s="1"/>
  <c r="M182" i="10"/>
  <c r="S182" i="10" s="1"/>
  <c r="M183" i="10"/>
  <c r="S183" i="10" s="1"/>
  <c r="M184" i="10"/>
  <c r="S184" i="10" s="1"/>
  <c r="M185" i="10"/>
  <c r="S185" i="10" s="1"/>
  <c r="M186" i="10"/>
  <c r="S186" i="10" s="1"/>
  <c r="M187" i="10"/>
  <c r="S187" i="10" s="1"/>
  <c r="M188" i="10"/>
  <c r="S188" i="10" s="1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D129" i="10"/>
  <c r="J129" i="10" s="1"/>
  <c r="D130" i="10"/>
  <c r="J130" i="10" s="1"/>
  <c r="D131" i="10"/>
  <c r="J131" i="10" s="1"/>
  <c r="D132" i="10"/>
  <c r="J132" i="10" s="1"/>
  <c r="D133" i="10"/>
  <c r="J133" i="10" s="1"/>
  <c r="D134" i="10"/>
  <c r="J134" i="10" s="1"/>
  <c r="D135" i="10"/>
  <c r="J135" i="10" s="1"/>
  <c r="D136" i="10"/>
  <c r="J136" i="10" s="1"/>
  <c r="D137" i="10"/>
  <c r="J137" i="10" s="1"/>
  <c r="D138" i="10"/>
  <c r="J138" i="10" s="1"/>
  <c r="D139" i="10"/>
  <c r="J139" i="10" s="1"/>
  <c r="D140" i="10"/>
  <c r="J140" i="10" s="1"/>
  <c r="D141" i="10"/>
  <c r="J141" i="10" s="1"/>
  <c r="D142" i="10"/>
  <c r="J142" i="10" s="1"/>
  <c r="D143" i="10"/>
  <c r="J143" i="10" s="1"/>
  <c r="D144" i="10"/>
  <c r="J144" i="10" s="1"/>
  <c r="D145" i="10"/>
  <c r="J145" i="10" s="1"/>
  <c r="D146" i="10"/>
  <c r="J146" i="10" s="1"/>
  <c r="D147" i="10"/>
  <c r="J147" i="10" s="1"/>
  <c r="D148" i="10"/>
  <c r="J148" i="10" s="1"/>
  <c r="D149" i="10"/>
  <c r="J149" i="10" s="1"/>
  <c r="D150" i="10"/>
  <c r="J150" i="10" s="1"/>
  <c r="D151" i="10"/>
  <c r="J151" i="10" s="1"/>
  <c r="D152" i="10"/>
  <c r="J152" i="10" s="1"/>
  <c r="D153" i="10"/>
  <c r="J153" i="10" s="1"/>
  <c r="D154" i="10"/>
  <c r="J154" i="10" s="1"/>
  <c r="D155" i="10"/>
  <c r="J155" i="10" s="1"/>
  <c r="D156" i="10"/>
  <c r="J156" i="10" s="1"/>
  <c r="D157" i="10"/>
  <c r="J157" i="10" s="1"/>
  <c r="D158" i="10"/>
  <c r="J158" i="10" s="1"/>
  <c r="D159" i="10"/>
  <c r="J159" i="10" s="1"/>
  <c r="D160" i="10"/>
  <c r="J160" i="10" s="1"/>
  <c r="D161" i="10"/>
  <c r="J161" i="10" s="1"/>
  <c r="D162" i="10"/>
  <c r="J162" i="10" s="1"/>
  <c r="D163" i="10"/>
  <c r="J163" i="10" s="1"/>
  <c r="D164" i="10"/>
  <c r="J164" i="10" s="1"/>
  <c r="D165" i="10"/>
  <c r="J165" i="10" s="1"/>
  <c r="D166" i="10"/>
  <c r="J166" i="10" s="1"/>
  <c r="D167" i="10"/>
  <c r="J167" i="10" s="1"/>
  <c r="D168" i="10"/>
  <c r="J168" i="10" s="1"/>
  <c r="D169" i="10"/>
  <c r="J169" i="10" s="1"/>
  <c r="D170" i="10"/>
  <c r="J170" i="10" s="1"/>
  <c r="D171" i="10"/>
  <c r="J171" i="10" s="1"/>
  <c r="D172" i="10"/>
  <c r="J172" i="10" s="1"/>
  <c r="D173" i="10"/>
  <c r="J173" i="10" s="1"/>
  <c r="D174" i="10"/>
  <c r="J174" i="10" s="1"/>
  <c r="D175" i="10"/>
  <c r="J175" i="10" s="1"/>
  <c r="D176" i="10"/>
  <c r="J176" i="10" s="1"/>
  <c r="D177" i="10"/>
  <c r="J177" i="10" s="1"/>
  <c r="D178" i="10"/>
  <c r="J178" i="10" s="1"/>
  <c r="D179" i="10"/>
  <c r="J179" i="10" s="1"/>
  <c r="D180" i="10"/>
  <c r="J180" i="10" s="1"/>
  <c r="D181" i="10"/>
  <c r="J181" i="10" s="1"/>
  <c r="D182" i="10"/>
  <c r="J182" i="10" s="1"/>
  <c r="D183" i="10"/>
  <c r="J183" i="10" s="1"/>
  <c r="D184" i="10"/>
  <c r="J184" i="10" s="1"/>
  <c r="D185" i="10"/>
  <c r="J185" i="10" s="1"/>
  <c r="D186" i="10"/>
  <c r="J186" i="10" s="1"/>
  <c r="D187" i="10"/>
  <c r="J187" i="10" s="1"/>
  <c r="D188" i="10"/>
  <c r="J188" i="10" s="1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S108" i="11" l="1"/>
  <c r="S104" i="11"/>
  <c r="S100" i="11"/>
  <c r="S96" i="11"/>
  <c r="S92" i="11"/>
  <c r="S88" i="11"/>
  <c r="S84" i="11"/>
  <c r="S80" i="11"/>
  <c r="S76" i="11"/>
  <c r="S72" i="11"/>
  <c r="S68" i="11"/>
  <c r="S705" i="9"/>
  <c r="S701" i="9"/>
  <c r="S697" i="9"/>
  <c r="S693" i="9"/>
  <c r="S689" i="9"/>
  <c r="S685" i="9"/>
  <c r="S681" i="9"/>
  <c r="S677" i="9"/>
  <c r="S673" i="9"/>
  <c r="S669" i="9"/>
  <c r="S665" i="9"/>
  <c r="S661" i="9"/>
  <c r="S657" i="9"/>
  <c r="S653" i="9"/>
  <c r="S649" i="9"/>
  <c r="S645" i="9"/>
  <c r="S641" i="9"/>
  <c r="S637" i="9"/>
  <c r="S633" i="9"/>
  <c r="S629" i="9"/>
  <c r="S625" i="9"/>
  <c r="S621" i="9"/>
  <c r="S617" i="9"/>
  <c r="S613" i="9"/>
  <c r="S609" i="9"/>
  <c r="S605" i="9"/>
  <c r="S601" i="9"/>
  <c r="S597" i="9"/>
  <c r="S593" i="9"/>
  <c r="S589" i="9"/>
  <c r="S585" i="9"/>
  <c r="S581" i="9"/>
  <c r="S577" i="9"/>
  <c r="S573" i="9"/>
  <c r="S569" i="9"/>
  <c r="S565" i="9"/>
  <c r="S561" i="9"/>
  <c r="S557" i="9"/>
  <c r="S553" i="9"/>
  <c r="S549" i="9"/>
  <c r="S545" i="9"/>
  <c r="S541" i="9"/>
  <c r="S537" i="9"/>
  <c r="S533" i="9"/>
  <c r="S529" i="9"/>
  <c r="S525" i="9"/>
  <c r="S521" i="9"/>
  <c r="S517" i="9"/>
  <c r="S513" i="9"/>
  <c r="S509" i="9"/>
  <c r="S505" i="9"/>
  <c r="S501" i="9"/>
  <c r="S497" i="9"/>
  <c r="S493" i="9"/>
  <c r="J705" i="9"/>
  <c r="S703" i="9"/>
  <c r="S699" i="9"/>
  <c r="S695" i="9"/>
  <c r="S691" i="9"/>
  <c r="S687" i="9"/>
  <c r="S683" i="9"/>
  <c r="S679" i="9"/>
  <c r="S675" i="9"/>
  <c r="S671" i="9"/>
  <c r="S667" i="9"/>
  <c r="S663" i="9"/>
  <c r="S659" i="9"/>
  <c r="S655" i="9"/>
  <c r="S651" i="9"/>
  <c r="S647" i="9"/>
  <c r="S643" i="9"/>
  <c r="S639" i="9"/>
  <c r="S635" i="9"/>
  <c r="S631" i="9"/>
  <c r="S627" i="9"/>
  <c r="S623" i="9"/>
  <c r="S619" i="9"/>
  <c r="S615" i="9"/>
  <c r="S611" i="9"/>
  <c r="S607" i="9"/>
  <c r="S603" i="9"/>
  <c r="S599" i="9"/>
  <c r="S595" i="9"/>
  <c r="S591" i="9"/>
  <c r="S587" i="9"/>
  <c r="S583" i="9"/>
  <c r="S579" i="9"/>
  <c r="S575" i="9"/>
  <c r="S571" i="9"/>
  <c r="S567" i="9"/>
  <c r="S563" i="9"/>
  <c r="S559" i="9"/>
  <c r="S555" i="9"/>
  <c r="S551" i="9"/>
  <c r="S547" i="9"/>
  <c r="S543" i="9"/>
  <c r="S539" i="9"/>
  <c r="S535" i="9"/>
  <c r="S531" i="9"/>
  <c r="S527" i="9"/>
  <c r="S523" i="9"/>
  <c r="S519" i="9"/>
  <c r="S515" i="9"/>
  <c r="S511" i="9"/>
  <c r="S507" i="9"/>
  <c r="S503" i="9"/>
  <c r="S499" i="9"/>
  <c r="S495" i="9"/>
  <c r="S491" i="9"/>
  <c r="S702" i="9"/>
  <c r="S690" i="9"/>
  <c r="S686" i="9"/>
  <c r="S674" i="9"/>
  <c r="S670" i="9"/>
  <c r="S658" i="9"/>
  <c r="S654" i="9"/>
  <c r="S642" i="9"/>
  <c r="S638" i="9"/>
  <c r="S626" i="9"/>
  <c r="S622" i="9"/>
  <c r="S610" i="9"/>
  <c r="S606" i="9"/>
  <c r="S594" i="9"/>
  <c r="S590" i="9"/>
  <c r="S578" i="9"/>
  <c r="S574" i="9"/>
  <c r="S562" i="9"/>
  <c r="S558" i="9"/>
  <c r="S546" i="9"/>
  <c r="S542" i="9"/>
  <c r="S530" i="9"/>
  <c r="S526" i="9"/>
  <c r="S522" i="9"/>
  <c r="S518" i="9"/>
  <c r="S514" i="9"/>
  <c r="S510" i="9"/>
  <c r="S506" i="9"/>
  <c r="S502" i="9"/>
  <c r="S498" i="9"/>
  <c r="S494" i="9"/>
  <c r="S106" i="11"/>
  <c r="S102" i="11"/>
  <c r="S98" i="11"/>
  <c r="S94" i="11"/>
  <c r="S90" i="11"/>
  <c r="S86" i="11"/>
  <c r="S82" i="11"/>
  <c r="S78" i="11"/>
  <c r="S74" i="11"/>
  <c r="S70" i="11"/>
  <c r="S109" i="11"/>
  <c r="S105" i="11"/>
  <c r="S101" i="11"/>
  <c r="S97" i="11"/>
  <c r="S93" i="11"/>
  <c r="S89" i="11"/>
  <c r="S85" i="11"/>
  <c r="S81" i="11"/>
  <c r="S77" i="11"/>
  <c r="S73" i="11"/>
  <c r="S69" i="11"/>
  <c r="J108" i="11"/>
  <c r="J104" i="11"/>
  <c r="J100" i="11"/>
  <c r="J96" i="11"/>
  <c r="J92" i="11"/>
  <c r="J88" i="11"/>
  <c r="J84" i="11"/>
  <c r="J80" i="11"/>
  <c r="J76" i="11"/>
  <c r="J72" i="11"/>
  <c r="J68" i="11"/>
  <c r="J698" i="9"/>
  <c r="J682" i="9"/>
  <c r="J650" i="9"/>
  <c r="J634" i="9"/>
  <c r="J618" i="9"/>
  <c r="J586" i="9"/>
  <c r="J570" i="9"/>
  <c r="J554" i="9"/>
  <c r="J522" i="9"/>
  <c r="J506" i="9"/>
  <c r="J704" i="9"/>
  <c r="J700" i="9"/>
  <c r="J696" i="9"/>
  <c r="J692" i="9"/>
  <c r="J688" i="9"/>
  <c r="J684" i="9"/>
  <c r="J680" i="9"/>
  <c r="J676" i="9"/>
  <c r="J672" i="9"/>
  <c r="J668" i="9"/>
  <c r="J664" i="9"/>
  <c r="J660" i="9"/>
  <c r="J656" i="9"/>
  <c r="J652" i="9"/>
  <c r="J648" i="9"/>
  <c r="J644" i="9"/>
  <c r="J640" i="9"/>
  <c r="J636" i="9"/>
  <c r="J632" i="9"/>
  <c r="J628" i="9"/>
  <c r="J624" i="9"/>
  <c r="J620" i="9"/>
  <c r="J616" i="9"/>
  <c r="J612" i="9"/>
  <c r="J608" i="9"/>
  <c r="J604" i="9"/>
  <c r="J600" i="9"/>
  <c r="J596" i="9"/>
  <c r="J592" i="9"/>
  <c r="J588" i="9"/>
  <c r="J584" i="9"/>
  <c r="J580" i="9"/>
  <c r="J576" i="9"/>
  <c r="J572" i="9"/>
  <c r="J568" i="9"/>
  <c r="J564" i="9"/>
  <c r="J560" i="9"/>
  <c r="J556" i="9"/>
  <c r="J552" i="9"/>
  <c r="J548" i="9"/>
  <c r="J544" i="9"/>
  <c r="J540" i="9"/>
  <c r="J536" i="9"/>
  <c r="J532" i="9"/>
  <c r="J528" i="9"/>
  <c r="J524" i="9"/>
  <c r="J520" i="9"/>
  <c r="J516" i="9"/>
  <c r="J512" i="9"/>
  <c r="J508" i="9"/>
  <c r="J504" i="9"/>
  <c r="J500" i="9"/>
  <c r="J496" i="9"/>
  <c r="J492" i="9"/>
  <c r="J702" i="9"/>
  <c r="J694" i="9"/>
  <c r="J690" i="9"/>
  <c r="J686" i="9"/>
  <c r="J678" i="9"/>
  <c r="J674" i="9"/>
  <c r="J670" i="9"/>
  <c r="J666" i="9"/>
  <c r="J662" i="9"/>
  <c r="J658" i="9"/>
  <c r="J654" i="9"/>
  <c r="J646" i="9"/>
  <c r="J642" i="9"/>
  <c r="J638" i="9"/>
  <c r="J630" i="9"/>
  <c r="J626" i="9"/>
  <c r="J622" i="9"/>
  <c r="J614" i="9"/>
  <c r="J610" i="9"/>
  <c r="J606" i="9"/>
  <c r="J602" i="9"/>
  <c r="J598" i="9"/>
  <c r="J594" i="9"/>
  <c r="J590" i="9"/>
  <c r="J582" i="9"/>
  <c r="J578" i="9"/>
  <c r="J574" i="9"/>
  <c r="J566" i="9"/>
  <c r="J562" i="9"/>
  <c r="J558" i="9"/>
  <c r="J550" i="9"/>
  <c r="J546" i="9"/>
  <c r="J542" i="9"/>
  <c r="J538" i="9"/>
  <c r="J534" i="9"/>
  <c r="J530" i="9"/>
  <c r="J526" i="9"/>
  <c r="J518" i="9"/>
  <c r="J514" i="9"/>
  <c r="J510" i="9"/>
  <c r="J502" i="9"/>
  <c r="J498" i="9"/>
  <c r="J494" i="9"/>
  <c r="S704" i="9"/>
  <c r="S700" i="9"/>
  <c r="S696" i="9"/>
  <c r="S692" i="9"/>
  <c r="S688" i="9"/>
  <c r="S684" i="9"/>
  <c r="S680" i="9"/>
  <c r="S676" i="9"/>
  <c r="S672" i="9"/>
  <c r="S668" i="9"/>
  <c r="S664" i="9"/>
  <c r="S660" i="9"/>
  <c r="S656" i="9"/>
  <c r="S652" i="9"/>
  <c r="S648" i="9"/>
  <c r="S644" i="9"/>
  <c r="S640" i="9"/>
  <c r="S636" i="9"/>
  <c r="S632" i="9"/>
  <c r="S628" i="9"/>
  <c r="S624" i="9"/>
  <c r="S620" i="9"/>
  <c r="S616" i="9"/>
  <c r="S612" i="9"/>
  <c r="S608" i="9"/>
  <c r="S604" i="9"/>
  <c r="S600" i="9"/>
  <c r="S596" i="9"/>
  <c r="S592" i="9"/>
  <c r="S588" i="9"/>
  <c r="S584" i="9"/>
  <c r="S580" i="9"/>
  <c r="S576" i="9"/>
  <c r="S572" i="9"/>
  <c r="S568" i="9"/>
  <c r="S564" i="9"/>
  <c r="S560" i="9"/>
  <c r="S556" i="9"/>
  <c r="S552" i="9"/>
  <c r="S548" i="9"/>
  <c r="S544" i="9"/>
  <c r="S540" i="9"/>
  <c r="S536" i="9"/>
  <c r="S532" i="9"/>
  <c r="S528" i="9"/>
  <c r="S524" i="9"/>
  <c r="S520" i="9"/>
  <c r="S516" i="9"/>
  <c r="S512" i="9"/>
  <c r="S508" i="9"/>
  <c r="S504" i="9"/>
  <c r="S500" i="9"/>
  <c r="S496" i="9"/>
  <c r="S492" i="9"/>
  <c r="J701" i="9"/>
  <c r="J697" i="9"/>
  <c r="J693" i="9"/>
  <c r="J689" i="9"/>
  <c r="J685" i="9"/>
  <c r="J681" i="9"/>
  <c r="J677" i="9"/>
  <c r="J673" i="9"/>
  <c r="J669" i="9"/>
  <c r="J665" i="9"/>
  <c r="J661" i="9"/>
  <c r="J657" i="9"/>
  <c r="J653" i="9"/>
  <c r="J649" i="9"/>
  <c r="J645" i="9"/>
  <c r="J641" i="9"/>
  <c r="J637" i="9"/>
  <c r="J633" i="9"/>
  <c r="J629" i="9"/>
  <c r="J625" i="9"/>
  <c r="J621" i="9"/>
  <c r="J617" i="9"/>
  <c r="J613" i="9"/>
  <c r="J609" i="9"/>
  <c r="J605" i="9"/>
  <c r="J601" i="9"/>
  <c r="J597" i="9"/>
  <c r="J593" i="9"/>
  <c r="J589" i="9"/>
  <c r="J585" i="9"/>
  <c r="J581" i="9"/>
  <c r="J577" i="9"/>
  <c r="J573" i="9"/>
  <c r="J569" i="9"/>
  <c r="J565" i="9"/>
  <c r="J561" i="9"/>
  <c r="J557" i="9"/>
  <c r="J553" i="9"/>
  <c r="J549" i="9"/>
  <c r="J545" i="9"/>
  <c r="J541" i="9"/>
  <c r="J537" i="9"/>
  <c r="J533" i="9"/>
  <c r="J529" i="9"/>
  <c r="J525" i="9"/>
  <c r="J521" i="9"/>
  <c r="J517" i="9"/>
  <c r="J513" i="9"/>
  <c r="J509" i="9"/>
  <c r="J505" i="9"/>
  <c r="J501" i="9"/>
  <c r="J497" i="9"/>
  <c r="J493" i="9"/>
  <c r="S698" i="9"/>
  <c r="S694" i="9"/>
  <c r="S682" i="9"/>
  <c r="S678" i="9"/>
  <c r="S666" i="9"/>
  <c r="S662" i="9"/>
  <c r="S650" i="9"/>
  <c r="S646" i="9"/>
  <c r="S634" i="9"/>
  <c r="S630" i="9"/>
  <c r="S618" i="9"/>
  <c r="S614" i="9"/>
  <c r="S602" i="9"/>
  <c r="S598" i="9"/>
  <c r="S586" i="9"/>
  <c r="S582" i="9"/>
  <c r="S570" i="9"/>
  <c r="S566" i="9"/>
  <c r="S554" i="9"/>
  <c r="S550" i="9"/>
  <c r="S538" i="9"/>
  <c r="S534" i="9"/>
  <c r="J699" i="9"/>
  <c r="J691" i="9"/>
  <c r="J683" i="9"/>
  <c r="J675" i="9"/>
  <c r="J667" i="9"/>
  <c r="J655" i="9"/>
  <c r="J647" i="9"/>
  <c r="J639" i="9"/>
  <c r="J631" i="9"/>
  <c r="J623" i="9"/>
  <c r="J615" i="9"/>
  <c r="J607" i="9"/>
  <c r="J599" i="9"/>
  <c r="J591" i="9"/>
  <c r="J579" i="9"/>
  <c r="J571" i="9"/>
  <c r="J563" i="9"/>
  <c r="J555" i="9"/>
  <c r="J547" i="9"/>
  <c r="J539" i="9"/>
  <c r="J531" i="9"/>
  <c r="J519" i="9"/>
  <c r="J511" i="9"/>
  <c r="J499" i="9"/>
  <c r="J703" i="9"/>
  <c r="J695" i="9"/>
  <c r="J687" i="9"/>
  <c r="J679" i="9"/>
  <c r="J671" i="9"/>
  <c r="J663" i="9"/>
  <c r="J659" i="9"/>
  <c r="J651" i="9"/>
  <c r="J643" i="9"/>
  <c r="J635" i="9"/>
  <c r="J627" i="9"/>
  <c r="J619" i="9"/>
  <c r="J611" i="9"/>
  <c r="J603" i="9"/>
  <c r="J595" i="9"/>
  <c r="J587" i="9"/>
  <c r="J583" i="9"/>
  <c r="J575" i="9"/>
  <c r="J567" i="9"/>
  <c r="J559" i="9"/>
  <c r="J551" i="9"/>
  <c r="J543" i="9"/>
  <c r="J535" i="9"/>
  <c r="J527" i="9"/>
  <c r="J523" i="9"/>
  <c r="J515" i="9"/>
  <c r="J507" i="9"/>
  <c r="J503" i="9"/>
  <c r="J495" i="9"/>
  <c r="J491" i="9"/>
  <c r="J98" i="11"/>
  <c r="D9" i="9"/>
  <c r="G9" i="9"/>
  <c r="D10" i="9"/>
  <c r="G10" i="9"/>
  <c r="D11" i="9"/>
  <c r="G11" i="9"/>
  <c r="D12" i="9"/>
  <c r="G12" i="9"/>
  <c r="D13" i="9"/>
  <c r="G13" i="9"/>
  <c r="D14" i="9"/>
  <c r="G14" i="9"/>
  <c r="D15" i="9"/>
  <c r="G15" i="9"/>
  <c r="D16" i="9"/>
  <c r="G16" i="9"/>
  <c r="D17" i="9"/>
  <c r="G17" i="9"/>
  <c r="D18" i="9"/>
  <c r="G18" i="9"/>
  <c r="D19" i="9"/>
  <c r="G19" i="9"/>
  <c r="D20" i="9"/>
  <c r="G20" i="9"/>
  <c r="D21" i="9"/>
  <c r="G21" i="9"/>
  <c r="D22" i="9"/>
  <c r="G22" i="9"/>
  <c r="D23" i="9"/>
  <c r="G23" i="9"/>
  <c r="D24" i="9"/>
  <c r="G24" i="9"/>
  <c r="D25" i="9"/>
  <c r="G25" i="9"/>
  <c r="D26" i="9"/>
  <c r="G26" i="9"/>
  <c r="D27" i="9"/>
  <c r="G27" i="9"/>
  <c r="D28" i="9"/>
  <c r="G28" i="9"/>
  <c r="D29" i="9"/>
  <c r="G29" i="9"/>
  <c r="D30" i="9"/>
  <c r="G30" i="9"/>
  <c r="D31" i="9"/>
  <c r="G31" i="9"/>
  <c r="D32" i="9"/>
  <c r="G32" i="9"/>
  <c r="D33" i="9"/>
  <c r="G33" i="9"/>
  <c r="D34" i="9"/>
  <c r="G34" i="9"/>
  <c r="D35" i="9"/>
  <c r="G35" i="9"/>
  <c r="D36" i="9"/>
  <c r="G36" i="9"/>
  <c r="D37" i="9"/>
  <c r="G37" i="9"/>
  <c r="D38" i="9"/>
  <c r="G38" i="9"/>
  <c r="D39" i="9"/>
  <c r="G39" i="9"/>
  <c r="D40" i="9"/>
  <c r="G40" i="9"/>
  <c r="D41" i="9"/>
  <c r="G41" i="9"/>
  <c r="D42" i="9"/>
  <c r="G42" i="9"/>
  <c r="D43" i="9"/>
  <c r="G43" i="9"/>
  <c r="D44" i="9"/>
  <c r="G44" i="9"/>
  <c r="D45" i="9"/>
  <c r="G45" i="9"/>
  <c r="D46" i="9"/>
  <c r="G46" i="9"/>
  <c r="D47" i="9"/>
  <c r="G47" i="9"/>
  <c r="D48" i="9"/>
  <c r="G48" i="9"/>
  <c r="D49" i="9"/>
  <c r="G49" i="9"/>
  <c r="D50" i="9"/>
  <c r="G50" i="9"/>
  <c r="D51" i="9"/>
  <c r="G51" i="9"/>
  <c r="D52" i="9"/>
  <c r="G52" i="9"/>
  <c r="D53" i="9"/>
  <c r="G53" i="9"/>
  <c r="D54" i="9"/>
  <c r="G54" i="9"/>
  <c r="D55" i="9"/>
  <c r="G55" i="9"/>
  <c r="D56" i="9"/>
  <c r="G56" i="9"/>
  <c r="D57" i="9"/>
  <c r="G57" i="9"/>
  <c r="D58" i="9"/>
  <c r="G58" i="9"/>
  <c r="D59" i="9"/>
  <c r="G59" i="9"/>
  <c r="D60" i="9"/>
  <c r="G60" i="9"/>
  <c r="D61" i="9"/>
  <c r="G61" i="9"/>
  <c r="D62" i="9"/>
  <c r="G62" i="9"/>
  <c r="D63" i="9"/>
  <c r="G63" i="9"/>
  <c r="D64" i="9"/>
  <c r="G64" i="9"/>
  <c r="D65" i="9"/>
  <c r="G65" i="9"/>
  <c r="D66" i="9"/>
  <c r="G66" i="9"/>
  <c r="D67" i="9"/>
  <c r="G67" i="9"/>
  <c r="D68" i="9"/>
  <c r="G68" i="9"/>
  <c r="D69" i="9"/>
  <c r="G69" i="9"/>
  <c r="D70" i="9"/>
  <c r="G70" i="9"/>
  <c r="D71" i="9"/>
  <c r="G71" i="9"/>
  <c r="D72" i="9"/>
  <c r="G72" i="9"/>
  <c r="D73" i="9"/>
  <c r="G73" i="9"/>
  <c r="D74" i="9"/>
  <c r="G74" i="9"/>
  <c r="D75" i="9"/>
  <c r="G75" i="9"/>
  <c r="D76" i="9"/>
  <c r="G76" i="9"/>
  <c r="D77" i="9"/>
  <c r="G77" i="9"/>
  <c r="D78" i="9"/>
  <c r="G78" i="9"/>
  <c r="D79" i="9"/>
  <c r="G79" i="9"/>
  <c r="D80" i="9"/>
  <c r="G80" i="9"/>
  <c r="D81" i="9"/>
  <c r="G81" i="9"/>
  <c r="D82" i="9"/>
  <c r="G82" i="9"/>
  <c r="D83" i="9"/>
  <c r="G83" i="9"/>
  <c r="D84" i="9"/>
  <c r="G84" i="9"/>
  <c r="D85" i="9"/>
  <c r="G85" i="9"/>
  <c r="D86" i="9"/>
  <c r="G86" i="9"/>
  <c r="D87" i="9"/>
  <c r="G87" i="9"/>
  <c r="D88" i="9"/>
  <c r="G88" i="9"/>
  <c r="D89" i="9"/>
  <c r="G89" i="9"/>
  <c r="D90" i="9"/>
  <c r="G90" i="9"/>
  <c r="D91" i="9"/>
  <c r="G91" i="9"/>
  <c r="D92" i="9"/>
  <c r="G92" i="9"/>
  <c r="D93" i="9"/>
  <c r="G93" i="9"/>
  <c r="D94" i="9"/>
  <c r="G94" i="9"/>
  <c r="D95" i="9"/>
  <c r="G95" i="9"/>
  <c r="D96" i="9"/>
  <c r="G96" i="9"/>
  <c r="D97" i="9"/>
  <c r="G97" i="9"/>
  <c r="D98" i="9"/>
  <c r="G98" i="9"/>
  <c r="D99" i="9"/>
  <c r="G99" i="9"/>
  <c r="D100" i="9"/>
  <c r="G100" i="9"/>
  <c r="D101" i="9"/>
  <c r="G101" i="9"/>
  <c r="D102" i="9"/>
  <c r="G102" i="9"/>
  <c r="D103" i="9"/>
  <c r="G103" i="9"/>
  <c r="D104" i="9"/>
  <c r="G104" i="9"/>
  <c r="D105" i="9"/>
  <c r="G105" i="9"/>
  <c r="D106" i="9"/>
  <c r="G106" i="9"/>
  <c r="D107" i="9"/>
  <c r="G107" i="9"/>
  <c r="D108" i="9"/>
  <c r="G108" i="9"/>
  <c r="D109" i="9"/>
  <c r="G109" i="9"/>
  <c r="D110" i="9"/>
  <c r="G110" i="9"/>
  <c r="D111" i="9"/>
  <c r="G111" i="9"/>
  <c r="D112" i="9"/>
  <c r="G112" i="9"/>
  <c r="D113" i="9"/>
  <c r="G113" i="9"/>
  <c r="D114" i="9"/>
  <c r="G114" i="9"/>
  <c r="D115" i="9"/>
  <c r="G115" i="9"/>
  <c r="D116" i="9"/>
  <c r="G116" i="9"/>
  <c r="D117" i="9"/>
  <c r="G117" i="9"/>
  <c r="D118" i="9"/>
  <c r="G118" i="9"/>
  <c r="D119" i="9"/>
  <c r="G119" i="9"/>
  <c r="D120" i="9"/>
  <c r="G120" i="9"/>
  <c r="D121" i="9"/>
  <c r="G121" i="9"/>
  <c r="D122" i="9"/>
  <c r="G122" i="9"/>
  <c r="D123" i="9"/>
  <c r="G123" i="9"/>
  <c r="D124" i="9"/>
  <c r="G124" i="9"/>
  <c r="D125" i="9"/>
  <c r="G125" i="9"/>
  <c r="D126" i="9"/>
  <c r="G126" i="9"/>
  <c r="D127" i="9"/>
  <c r="G127" i="9"/>
  <c r="D128" i="9"/>
  <c r="G128" i="9"/>
  <c r="D129" i="9"/>
  <c r="G129" i="9"/>
  <c r="D130" i="9"/>
  <c r="G130" i="9"/>
  <c r="D131" i="9"/>
  <c r="G131" i="9"/>
  <c r="D132" i="9"/>
  <c r="G132" i="9"/>
  <c r="D133" i="9"/>
  <c r="G133" i="9"/>
  <c r="D134" i="9"/>
  <c r="G134" i="9"/>
  <c r="D135" i="9"/>
  <c r="G135" i="9"/>
  <c r="D136" i="9"/>
  <c r="G136" i="9"/>
  <c r="D137" i="9"/>
  <c r="G137" i="9"/>
  <c r="D138" i="9"/>
  <c r="G138" i="9"/>
  <c r="D139" i="9"/>
  <c r="G139" i="9"/>
  <c r="D140" i="9"/>
  <c r="G140" i="9"/>
  <c r="D141" i="9"/>
  <c r="G141" i="9"/>
  <c r="D142" i="9"/>
  <c r="G142" i="9"/>
  <c r="D143" i="9"/>
  <c r="G143" i="9"/>
  <c r="D144" i="9"/>
  <c r="G144" i="9"/>
  <c r="D145" i="9"/>
  <c r="G145" i="9"/>
  <c r="D146" i="9"/>
  <c r="G146" i="9"/>
  <c r="D147" i="9"/>
  <c r="G147" i="9"/>
  <c r="D148" i="9"/>
  <c r="G148" i="9"/>
  <c r="D149" i="9"/>
  <c r="G149" i="9"/>
  <c r="D150" i="9"/>
  <c r="G150" i="9"/>
  <c r="D151" i="9"/>
  <c r="G151" i="9"/>
  <c r="D152" i="9"/>
  <c r="G152" i="9"/>
  <c r="D153" i="9"/>
  <c r="G153" i="9"/>
  <c r="D154" i="9"/>
  <c r="G154" i="9"/>
  <c r="D155" i="9"/>
  <c r="G155" i="9"/>
  <c r="D156" i="9"/>
  <c r="G156" i="9"/>
  <c r="D157" i="9"/>
  <c r="G157" i="9"/>
  <c r="D158" i="9"/>
  <c r="G158" i="9"/>
  <c r="D159" i="9"/>
  <c r="G159" i="9"/>
  <c r="D160" i="9"/>
  <c r="G160" i="9"/>
  <c r="D161" i="9"/>
  <c r="G161" i="9"/>
  <c r="D162" i="9"/>
  <c r="G162" i="9"/>
  <c r="D163" i="9"/>
  <c r="G163" i="9"/>
  <c r="D164" i="9"/>
  <c r="G164" i="9"/>
  <c r="D165" i="9"/>
  <c r="G165" i="9"/>
  <c r="D166" i="9"/>
  <c r="G166" i="9"/>
  <c r="D167" i="9"/>
  <c r="G167" i="9"/>
  <c r="D168" i="9"/>
  <c r="G168" i="9"/>
  <c r="D169" i="9"/>
  <c r="G169" i="9"/>
  <c r="D170" i="9"/>
  <c r="G170" i="9"/>
  <c r="D171" i="9"/>
  <c r="G171" i="9"/>
  <c r="D172" i="9"/>
  <c r="G172" i="9"/>
  <c r="D173" i="9"/>
  <c r="G173" i="9"/>
  <c r="D174" i="9"/>
  <c r="G174" i="9"/>
  <c r="D175" i="9"/>
  <c r="G175" i="9"/>
  <c r="D176" i="9"/>
  <c r="G176" i="9"/>
  <c r="D177" i="9"/>
  <c r="G177" i="9"/>
  <c r="D178" i="9"/>
  <c r="G178" i="9"/>
  <c r="D179" i="9"/>
  <c r="G179" i="9"/>
  <c r="D180" i="9"/>
  <c r="G180" i="9"/>
  <c r="D181" i="9"/>
  <c r="G181" i="9"/>
  <c r="D182" i="9"/>
  <c r="G182" i="9"/>
  <c r="D183" i="9"/>
  <c r="G183" i="9"/>
  <c r="D184" i="9"/>
  <c r="G184" i="9"/>
  <c r="D185" i="9"/>
  <c r="G185" i="9"/>
  <c r="D186" i="9"/>
  <c r="G186" i="9"/>
  <c r="D187" i="9"/>
  <c r="G187" i="9"/>
  <c r="D188" i="9"/>
  <c r="G188" i="9"/>
  <c r="D189" i="9"/>
  <c r="G189" i="9"/>
  <c r="D190" i="9"/>
  <c r="G190" i="9"/>
  <c r="D191" i="9"/>
  <c r="G191" i="9"/>
  <c r="D192" i="9"/>
  <c r="G192" i="9"/>
  <c r="D193" i="9"/>
  <c r="G193" i="9"/>
  <c r="D194" i="9"/>
  <c r="G194" i="9"/>
  <c r="D195" i="9"/>
  <c r="G195" i="9"/>
  <c r="D196" i="9"/>
  <c r="G196" i="9"/>
  <c r="D197" i="9"/>
  <c r="G197" i="9"/>
  <c r="D198" i="9"/>
  <c r="G198" i="9"/>
  <c r="D199" i="9"/>
  <c r="G199" i="9"/>
  <c r="D200" i="9"/>
  <c r="G200" i="9"/>
  <c r="D201" i="9"/>
  <c r="G201" i="9"/>
  <c r="D202" i="9"/>
  <c r="G202" i="9"/>
  <c r="D203" i="9"/>
  <c r="G203" i="9"/>
  <c r="D204" i="9"/>
  <c r="G204" i="9"/>
  <c r="D205" i="9"/>
  <c r="G205" i="9"/>
  <c r="D206" i="9"/>
  <c r="G206" i="9"/>
  <c r="D207" i="9"/>
  <c r="G207" i="9"/>
  <c r="D208" i="9"/>
  <c r="G208" i="9"/>
  <c r="D209" i="9"/>
  <c r="G209" i="9"/>
  <c r="D210" i="9"/>
  <c r="G210" i="9"/>
  <c r="D211" i="9"/>
  <c r="G211" i="9"/>
  <c r="D212" i="9"/>
  <c r="G212" i="9"/>
  <c r="D213" i="9"/>
  <c r="G213" i="9"/>
  <c r="D214" i="9"/>
  <c r="G214" i="9"/>
  <c r="D215" i="9"/>
  <c r="G215" i="9"/>
  <c r="D216" i="9"/>
  <c r="G216" i="9"/>
  <c r="D217" i="9"/>
  <c r="G217" i="9"/>
  <c r="D218" i="9"/>
  <c r="G218" i="9"/>
  <c r="D219" i="9"/>
  <c r="G219" i="9"/>
  <c r="D220" i="9"/>
  <c r="G220" i="9"/>
  <c r="D221" i="9"/>
  <c r="G221" i="9"/>
  <c r="D222" i="9"/>
  <c r="G222" i="9"/>
  <c r="D223" i="9"/>
  <c r="G223" i="9"/>
  <c r="D224" i="9"/>
  <c r="G224" i="9"/>
  <c r="D225" i="9"/>
  <c r="G225" i="9"/>
  <c r="D226" i="9"/>
  <c r="G226" i="9"/>
  <c r="D227" i="9"/>
  <c r="G227" i="9"/>
  <c r="D228" i="9"/>
  <c r="G228" i="9"/>
  <c r="D229" i="9"/>
  <c r="G229" i="9"/>
  <c r="D230" i="9"/>
  <c r="G230" i="9"/>
  <c r="D231" i="9"/>
  <c r="G231" i="9"/>
  <c r="D232" i="9"/>
  <c r="G232" i="9"/>
  <c r="D233" i="9"/>
  <c r="G233" i="9"/>
  <c r="D234" i="9"/>
  <c r="G234" i="9"/>
  <c r="D235" i="9"/>
  <c r="G235" i="9"/>
  <c r="D236" i="9"/>
  <c r="G236" i="9"/>
  <c r="D237" i="9"/>
  <c r="G237" i="9"/>
  <c r="D238" i="9"/>
  <c r="G238" i="9"/>
  <c r="D239" i="9"/>
  <c r="G239" i="9"/>
  <c r="D240" i="9"/>
  <c r="G240" i="9"/>
  <c r="D241" i="9"/>
  <c r="G241" i="9"/>
  <c r="D242" i="9"/>
  <c r="G242" i="9"/>
  <c r="D243" i="9"/>
  <c r="G243" i="9"/>
  <c r="D244" i="9"/>
  <c r="G244" i="9"/>
  <c r="D245" i="9"/>
  <c r="G245" i="9"/>
  <c r="D246" i="9"/>
  <c r="G246" i="9"/>
  <c r="D247" i="9"/>
  <c r="G247" i="9"/>
  <c r="D248" i="9"/>
  <c r="G248" i="9"/>
  <c r="D249" i="9"/>
  <c r="G249" i="9"/>
  <c r="D250" i="9"/>
  <c r="G250" i="9"/>
  <c r="D251" i="9"/>
  <c r="G251" i="9"/>
  <c r="D252" i="9"/>
  <c r="G252" i="9"/>
  <c r="D253" i="9"/>
  <c r="G253" i="9"/>
  <c r="D254" i="9"/>
  <c r="G254" i="9"/>
  <c r="D255" i="9"/>
  <c r="G255" i="9"/>
  <c r="D256" i="9"/>
  <c r="G256" i="9"/>
  <c r="D257" i="9"/>
  <c r="G257" i="9"/>
  <c r="D258" i="9"/>
  <c r="G258" i="9"/>
  <c r="D259" i="9"/>
  <c r="G259" i="9"/>
  <c r="D260" i="9"/>
  <c r="G260" i="9"/>
  <c r="D261" i="9"/>
  <c r="G261" i="9"/>
  <c r="D262" i="9"/>
  <c r="G262" i="9"/>
  <c r="D263" i="9"/>
  <c r="G263" i="9"/>
  <c r="D264" i="9"/>
  <c r="G264" i="9"/>
  <c r="D265" i="9"/>
  <c r="G265" i="9"/>
  <c r="D266" i="9"/>
  <c r="G266" i="9"/>
  <c r="D267" i="9"/>
  <c r="G267" i="9"/>
  <c r="D268" i="9"/>
  <c r="G268" i="9"/>
  <c r="D269" i="9"/>
  <c r="G269" i="9"/>
  <c r="D270" i="9"/>
  <c r="G270" i="9"/>
  <c r="D271" i="9"/>
  <c r="G271" i="9"/>
  <c r="D272" i="9"/>
  <c r="G272" i="9"/>
  <c r="D273" i="9"/>
  <c r="G273" i="9"/>
  <c r="D274" i="9"/>
  <c r="G274" i="9"/>
  <c r="D275" i="9"/>
  <c r="G275" i="9"/>
  <c r="D276" i="9"/>
  <c r="G276" i="9"/>
  <c r="D277" i="9"/>
  <c r="G277" i="9"/>
  <c r="D278" i="9"/>
  <c r="G278" i="9"/>
  <c r="D279" i="9"/>
  <c r="G279" i="9"/>
  <c r="D280" i="9"/>
  <c r="G280" i="9"/>
  <c r="D281" i="9"/>
  <c r="G281" i="9"/>
  <c r="D282" i="9"/>
  <c r="G282" i="9"/>
  <c r="D283" i="9"/>
  <c r="G283" i="9"/>
  <c r="D284" i="9"/>
  <c r="G284" i="9"/>
  <c r="D285" i="9"/>
  <c r="G285" i="9"/>
  <c r="D286" i="9"/>
  <c r="G286" i="9"/>
  <c r="D287" i="9"/>
  <c r="G287" i="9"/>
  <c r="D288" i="9"/>
  <c r="G288" i="9"/>
  <c r="D289" i="9"/>
  <c r="G289" i="9"/>
  <c r="D290" i="9"/>
  <c r="G290" i="9"/>
  <c r="D291" i="9"/>
  <c r="G291" i="9"/>
  <c r="D292" i="9"/>
  <c r="G292" i="9"/>
  <c r="D293" i="9"/>
  <c r="G293" i="9"/>
  <c r="D294" i="9"/>
  <c r="G294" i="9"/>
  <c r="D295" i="9"/>
  <c r="G295" i="9"/>
  <c r="D296" i="9"/>
  <c r="G296" i="9"/>
  <c r="D297" i="9"/>
  <c r="G297" i="9"/>
  <c r="D298" i="9"/>
  <c r="G298" i="9"/>
  <c r="D299" i="9"/>
  <c r="G299" i="9"/>
  <c r="D300" i="9"/>
  <c r="G300" i="9"/>
  <c r="D301" i="9"/>
  <c r="G301" i="9"/>
  <c r="D302" i="9"/>
  <c r="G302" i="9"/>
  <c r="D303" i="9"/>
  <c r="G303" i="9"/>
  <c r="D304" i="9"/>
  <c r="G304" i="9"/>
  <c r="D305" i="9"/>
  <c r="G305" i="9"/>
  <c r="D306" i="9"/>
  <c r="G306" i="9"/>
  <c r="D307" i="9"/>
  <c r="G307" i="9"/>
  <c r="D308" i="9"/>
  <c r="G308" i="9"/>
  <c r="D309" i="9"/>
  <c r="G309" i="9"/>
  <c r="D310" i="9"/>
  <c r="G310" i="9"/>
  <c r="D311" i="9"/>
  <c r="G311" i="9"/>
  <c r="D312" i="9"/>
  <c r="G312" i="9"/>
  <c r="D313" i="9"/>
  <c r="G313" i="9"/>
  <c r="D314" i="9"/>
  <c r="G314" i="9"/>
  <c r="D315" i="9"/>
  <c r="G315" i="9"/>
  <c r="D316" i="9"/>
  <c r="G316" i="9"/>
  <c r="D317" i="9"/>
  <c r="G317" i="9"/>
  <c r="D318" i="9"/>
  <c r="G318" i="9"/>
  <c r="D319" i="9"/>
  <c r="G319" i="9"/>
  <c r="D320" i="9"/>
  <c r="G320" i="9"/>
  <c r="D321" i="9"/>
  <c r="G321" i="9"/>
  <c r="D322" i="9"/>
  <c r="G322" i="9"/>
  <c r="D323" i="9"/>
  <c r="G323" i="9"/>
  <c r="D324" i="9"/>
  <c r="G324" i="9"/>
  <c r="D325" i="9"/>
  <c r="G325" i="9"/>
  <c r="D326" i="9"/>
  <c r="G326" i="9"/>
  <c r="D327" i="9"/>
  <c r="G327" i="9"/>
  <c r="D328" i="9"/>
  <c r="G328" i="9"/>
  <c r="D329" i="9"/>
  <c r="G329" i="9"/>
  <c r="D330" i="9"/>
  <c r="G330" i="9"/>
  <c r="D331" i="9"/>
  <c r="G331" i="9"/>
  <c r="D332" i="9"/>
  <c r="G332" i="9"/>
  <c r="D333" i="9"/>
  <c r="G333" i="9"/>
  <c r="D334" i="9"/>
  <c r="G334" i="9"/>
  <c r="D335" i="9"/>
  <c r="G335" i="9"/>
  <c r="D336" i="9"/>
  <c r="G336" i="9"/>
  <c r="D337" i="9"/>
  <c r="G337" i="9"/>
  <c r="D338" i="9"/>
  <c r="G338" i="9"/>
  <c r="D339" i="9"/>
  <c r="G339" i="9"/>
  <c r="D340" i="9"/>
  <c r="G340" i="9"/>
  <c r="D341" i="9"/>
  <c r="G341" i="9"/>
  <c r="D342" i="9"/>
  <c r="G342" i="9"/>
  <c r="D343" i="9"/>
  <c r="G343" i="9"/>
  <c r="D344" i="9"/>
  <c r="G344" i="9"/>
  <c r="D345" i="9"/>
  <c r="G345" i="9"/>
  <c r="D346" i="9"/>
  <c r="G346" i="9"/>
  <c r="D347" i="9"/>
  <c r="G347" i="9"/>
  <c r="D348" i="9"/>
  <c r="G348" i="9"/>
  <c r="D349" i="9"/>
  <c r="G349" i="9"/>
  <c r="D350" i="9"/>
  <c r="G350" i="9"/>
  <c r="D351" i="9"/>
  <c r="G351" i="9"/>
  <c r="D352" i="9"/>
  <c r="G352" i="9"/>
  <c r="D353" i="9"/>
  <c r="G353" i="9"/>
  <c r="D354" i="9"/>
  <c r="G354" i="9"/>
  <c r="D355" i="9"/>
  <c r="G355" i="9"/>
  <c r="D356" i="9"/>
  <c r="G356" i="9"/>
  <c r="D357" i="9"/>
  <c r="G357" i="9"/>
  <c r="D358" i="9"/>
  <c r="G358" i="9"/>
  <c r="D359" i="9"/>
  <c r="G359" i="9"/>
  <c r="D360" i="9"/>
  <c r="G360" i="9"/>
  <c r="D361" i="9"/>
  <c r="G361" i="9"/>
  <c r="D362" i="9"/>
  <c r="G362" i="9"/>
  <c r="D363" i="9"/>
  <c r="G363" i="9"/>
  <c r="D364" i="9"/>
  <c r="G364" i="9"/>
  <c r="D365" i="9"/>
  <c r="G365" i="9"/>
  <c r="D366" i="9"/>
  <c r="G366" i="9"/>
  <c r="D367" i="9"/>
  <c r="G367" i="9"/>
  <c r="D368" i="9"/>
  <c r="G368" i="9"/>
  <c r="D369" i="9"/>
  <c r="G369" i="9"/>
  <c r="D370" i="9"/>
  <c r="G370" i="9"/>
  <c r="D371" i="9"/>
  <c r="G371" i="9"/>
  <c r="D372" i="9"/>
  <c r="G372" i="9"/>
  <c r="D373" i="9"/>
  <c r="G373" i="9"/>
  <c r="D374" i="9"/>
  <c r="G374" i="9"/>
  <c r="D375" i="9"/>
  <c r="G375" i="9"/>
  <c r="D376" i="9"/>
  <c r="G376" i="9"/>
  <c r="D377" i="9"/>
  <c r="G377" i="9"/>
  <c r="D378" i="9"/>
  <c r="G378" i="9"/>
  <c r="D379" i="9"/>
  <c r="G379" i="9"/>
  <c r="D380" i="9"/>
  <c r="G380" i="9"/>
  <c r="D381" i="9"/>
  <c r="G381" i="9"/>
  <c r="D382" i="9"/>
  <c r="G382" i="9"/>
  <c r="D383" i="9"/>
  <c r="G383" i="9"/>
  <c r="D384" i="9"/>
  <c r="G384" i="9"/>
  <c r="D385" i="9"/>
  <c r="G385" i="9"/>
  <c r="D386" i="9"/>
  <c r="G386" i="9"/>
  <c r="D387" i="9"/>
  <c r="G387" i="9"/>
  <c r="D388" i="9"/>
  <c r="G388" i="9"/>
  <c r="D389" i="9"/>
  <c r="G389" i="9"/>
  <c r="D390" i="9"/>
  <c r="G390" i="9"/>
  <c r="D391" i="9"/>
  <c r="G391" i="9"/>
  <c r="D392" i="9"/>
  <c r="G392" i="9"/>
  <c r="D393" i="9"/>
  <c r="G393" i="9"/>
  <c r="D394" i="9"/>
  <c r="G394" i="9"/>
  <c r="D395" i="9"/>
  <c r="G395" i="9"/>
  <c r="D396" i="9"/>
  <c r="G396" i="9"/>
  <c r="D397" i="9"/>
  <c r="G397" i="9"/>
  <c r="D398" i="9"/>
  <c r="G398" i="9"/>
  <c r="D399" i="9"/>
  <c r="G399" i="9"/>
  <c r="D400" i="9"/>
  <c r="G400" i="9"/>
  <c r="D401" i="9"/>
  <c r="G401" i="9"/>
  <c r="D402" i="9"/>
  <c r="G402" i="9"/>
  <c r="D403" i="9"/>
  <c r="G403" i="9"/>
  <c r="D404" i="9"/>
  <c r="G404" i="9"/>
  <c r="D405" i="9"/>
  <c r="G405" i="9"/>
  <c r="D406" i="9"/>
  <c r="G406" i="9"/>
  <c r="D407" i="9"/>
  <c r="G407" i="9"/>
  <c r="D408" i="9"/>
  <c r="G408" i="9"/>
  <c r="D409" i="9"/>
  <c r="G409" i="9"/>
  <c r="D410" i="9"/>
  <c r="G410" i="9"/>
  <c r="D411" i="9"/>
  <c r="G411" i="9"/>
  <c r="D412" i="9"/>
  <c r="G412" i="9"/>
  <c r="D413" i="9"/>
  <c r="G413" i="9"/>
  <c r="D414" i="9"/>
  <c r="G414" i="9"/>
  <c r="D415" i="9"/>
  <c r="G415" i="9"/>
  <c r="D416" i="9"/>
  <c r="G416" i="9"/>
  <c r="D417" i="9"/>
  <c r="G417" i="9"/>
  <c r="D418" i="9"/>
  <c r="G418" i="9"/>
  <c r="D419" i="9"/>
  <c r="G419" i="9"/>
  <c r="D420" i="9"/>
  <c r="G420" i="9"/>
  <c r="D421" i="9"/>
  <c r="G421" i="9"/>
  <c r="D422" i="9"/>
  <c r="G422" i="9"/>
  <c r="D423" i="9"/>
  <c r="G423" i="9"/>
  <c r="D424" i="9"/>
  <c r="G424" i="9"/>
  <c r="D425" i="9"/>
  <c r="G425" i="9"/>
  <c r="D426" i="9"/>
  <c r="G426" i="9"/>
  <c r="D427" i="9"/>
  <c r="G427" i="9"/>
  <c r="D428" i="9"/>
  <c r="G428" i="9"/>
  <c r="D429" i="9"/>
  <c r="G429" i="9"/>
  <c r="D430" i="9"/>
  <c r="G430" i="9"/>
  <c r="D431" i="9"/>
  <c r="G431" i="9"/>
  <c r="D432" i="9"/>
  <c r="G432" i="9"/>
  <c r="D433" i="9"/>
  <c r="G433" i="9"/>
  <c r="D434" i="9"/>
  <c r="G434" i="9"/>
  <c r="D435" i="9"/>
  <c r="G435" i="9"/>
  <c r="D436" i="9"/>
  <c r="G436" i="9"/>
  <c r="D437" i="9"/>
  <c r="G437" i="9"/>
  <c r="D438" i="9"/>
  <c r="G438" i="9"/>
  <c r="D439" i="9"/>
  <c r="G439" i="9"/>
  <c r="D440" i="9"/>
  <c r="G440" i="9"/>
  <c r="D441" i="9"/>
  <c r="G441" i="9"/>
  <c r="D442" i="9"/>
  <c r="G442" i="9"/>
  <c r="D443" i="9"/>
  <c r="G443" i="9"/>
  <c r="D444" i="9"/>
  <c r="G444" i="9"/>
  <c r="D445" i="9"/>
  <c r="G445" i="9"/>
  <c r="D446" i="9"/>
  <c r="G446" i="9"/>
  <c r="D447" i="9"/>
  <c r="G447" i="9"/>
  <c r="D448" i="9"/>
  <c r="G448" i="9"/>
  <c r="D449" i="9"/>
  <c r="G449" i="9"/>
  <c r="D450" i="9"/>
  <c r="G450" i="9"/>
  <c r="D451" i="9"/>
  <c r="G451" i="9"/>
  <c r="D452" i="9"/>
  <c r="G452" i="9"/>
  <c r="D453" i="9"/>
  <c r="G453" i="9"/>
  <c r="D454" i="9"/>
  <c r="G454" i="9"/>
  <c r="D455" i="9"/>
  <c r="G455" i="9"/>
  <c r="D456" i="9"/>
  <c r="G456" i="9"/>
  <c r="D457" i="9"/>
  <c r="G457" i="9"/>
  <c r="D458" i="9"/>
  <c r="G458" i="9"/>
  <c r="D459" i="9"/>
  <c r="G459" i="9"/>
  <c r="D460" i="9"/>
  <c r="G460" i="9"/>
  <c r="D461" i="9"/>
  <c r="G461" i="9"/>
  <c r="D462" i="9"/>
  <c r="G462" i="9"/>
  <c r="D463" i="9"/>
  <c r="G463" i="9"/>
  <c r="D464" i="9"/>
  <c r="G464" i="9"/>
  <c r="D465" i="9"/>
  <c r="G465" i="9"/>
  <c r="D466" i="9"/>
  <c r="G466" i="9"/>
  <c r="D467" i="9"/>
  <c r="G467" i="9"/>
  <c r="D468" i="9"/>
  <c r="G468" i="9"/>
  <c r="D469" i="9"/>
  <c r="G469" i="9"/>
  <c r="D470" i="9"/>
  <c r="G470" i="9"/>
  <c r="D471" i="9"/>
  <c r="G471" i="9"/>
  <c r="D472" i="9"/>
  <c r="G472" i="9"/>
  <c r="D473" i="9"/>
  <c r="G473" i="9"/>
  <c r="D474" i="9"/>
  <c r="G474" i="9"/>
  <c r="D475" i="9"/>
  <c r="G475" i="9"/>
  <c r="D476" i="9"/>
  <c r="G476" i="9"/>
  <c r="D477" i="9"/>
  <c r="G477" i="9"/>
  <c r="D478" i="9"/>
  <c r="G478" i="9"/>
  <c r="D479" i="9"/>
  <c r="G479" i="9"/>
  <c r="D480" i="9"/>
  <c r="G480" i="9"/>
  <c r="D481" i="9"/>
  <c r="G481" i="9"/>
  <c r="D482" i="9"/>
  <c r="G482" i="9"/>
  <c r="D483" i="9"/>
  <c r="G483" i="9"/>
  <c r="D484" i="9"/>
  <c r="G484" i="9"/>
  <c r="D485" i="9"/>
  <c r="G485" i="9"/>
  <c r="D486" i="9"/>
  <c r="G486" i="9"/>
  <c r="D487" i="9"/>
  <c r="G487" i="9"/>
  <c r="D488" i="9"/>
  <c r="G488" i="9"/>
  <c r="D489" i="9"/>
  <c r="G489" i="9"/>
  <c r="D490" i="9"/>
  <c r="G490" i="9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M198" i="8"/>
  <c r="S198" i="8" s="1"/>
  <c r="M199" i="8"/>
  <c r="S199" i="8" s="1"/>
  <c r="M200" i="8"/>
  <c r="S200" i="8" s="1"/>
  <c r="M201" i="8"/>
  <c r="S201" i="8" s="1"/>
  <c r="M202" i="8"/>
  <c r="S202" i="8" s="1"/>
  <c r="M203" i="8"/>
  <c r="S203" i="8" s="1"/>
  <c r="M204" i="8"/>
  <c r="S204" i="8" s="1"/>
  <c r="M205" i="8"/>
  <c r="S205" i="8" s="1"/>
  <c r="M206" i="8"/>
  <c r="S206" i="8" s="1"/>
  <c r="M207" i="8"/>
  <c r="S207" i="8" s="1"/>
  <c r="M208" i="8"/>
  <c r="S208" i="8" s="1"/>
  <c r="M209" i="8"/>
  <c r="S209" i="8" s="1"/>
  <c r="M210" i="8"/>
  <c r="S210" i="8" s="1"/>
  <c r="M211" i="8"/>
  <c r="S211" i="8" s="1"/>
  <c r="M212" i="8"/>
  <c r="S212" i="8" s="1"/>
  <c r="M213" i="8"/>
  <c r="S213" i="8" s="1"/>
  <c r="M214" i="8"/>
  <c r="S214" i="8" s="1"/>
  <c r="M215" i="8"/>
  <c r="S215" i="8" s="1"/>
  <c r="M216" i="8"/>
  <c r="S216" i="8" s="1"/>
  <c r="M217" i="8"/>
  <c r="S217" i="8" s="1"/>
  <c r="M218" i="8"/>
  <c r="S218" i="8" s="1"/>
  <c r="M219" i="8"/>
  <c r="S219" i="8" s="1"/>
  <c r="M220" i="8"/>
  <c r="S220" i="8" s="1"/>
  <c r="M221" i="8"/>
  <c r="S221" i="8" s="1"/>
  <c r="M222" i="8"/>
  <c r="S222" i="8" s="1"/>
  <c r="M223" i="8"/>
  <c r="S223" i="8" s="1"/>
  <c r="M224" i="8"/>
  <c r="S224" i="8" s="1"/>
  <c r="M225" i="8"/>
  <c r="S225" i="8" s="1"/>
  <c r="M226" i="8"/>
  <c r="S226" i="8" s="1"/>
  <c r="M227" i="8"/>
  <c r="S227" i="8" s="1"/>
  <c r="M228" i="8"/>
  <c r="S228" i="8" s="1"/>
  <c r="M229" i="8"/>
  <c r="S229" i="8" s="1"/>
  <c r="M230" i="8"/>
  <c r="S230" i="8" s="1"/>
  <c r="M231" i="8"/>
  <c r="S231" i="8" s="1"/>
  <c r="M232" i="8"/>
  <c r="S232" i="8" s="1"/>
  <c r="M233" i="8"/>
  <c r="S233" i="8" s="1"/>
  <c r="M234" i="8"/>
  <c r="S234" i="8" s="1"/>
  <c r="M235" i="8"/>
  <c r="S235" i="8" s="1"/>
  <c r="M236" i="8"/>
  <c r="S236" i="8" s="1"/>
  <c r="M237" i="8"/>
  <c r="S237" i="8" s="1"/>
  <c r="M238" i="8"/>
  <c r="S238" i="8" s="1"/>
  <c r="M239" i="8"/>
  <c r="S239" i="8" s="1"/>
  <c r="M240" i="8"/>
  <c r="S240" i="8" s="1"/>
  <c r="M241" i="8"/>
  <c r="S241" i="8" s="1"/>
  <c r="M242" i="8"/>
  <c r="S242" i="8" s="1"/>
  <c r="M243" i="8"/>
  <c r="S243" i="8" s="1"/>
  <c r="M244" i="8"/>
  <c r="S244" i="8" s="1"/>
  <c r="M245" i="8"/>
  <c r="S245" i="8" s="1"/>
  <c r="M246" i="8"/>
  <c r="S246" i="8" s="1"/>
  <c r="M247" i="8"/>
  <c r="S247" i="8" s="1"/>
  <c r="M248" i="8"/>
  <c r="S248" i="8" s="1"/>
  <c r="M249" i="8"/>
  <c r="S249" i="8" s="1"/>
  <c r="M250" i="8"/>
  <c r="S250" i="8" s="1"/>
  <c r="M251" i="8"/>
  <c r="S251" i="8" s="1"/>
  <c r="M252" i="8"/>
  <c r="S252" i="8" s="1"/>
  <c r="M253" i="8"/>
  <c r="S253" i="8" s="1"/>
  <c r="M254" i="8"/>
  <c r="S254" i="8" s="1"/>
  <c r="M255" i="8"/>
  <c r="S255" i="8" s="1"/>
  <c r="M256" i="8"/>
  <c r="S256" i="8" s="1"/>
  <c r="M257" i="8"/>
  <c r="S257" i="8" s="1"/>
  <c r="M258" i="8"/>
  <c r="S258" i="8" s="1"/>
  <c r="M259" i="8"/>
  <c r="S259" i="8" s="1"/>
  <c r="M260" i="8"/>
  <c r="S260" i="8" s="1"/>
  <c r="M261" i="8"/>
  <c r="S261" i="8" s="1"/>
  <c r="M262" i="8"/>
  <c r="S262" i="8" s="1"/>
  <c r="M263" i="8"/>
  <c r="S263" i="8" s="1"/>
  <c r="M264" i="8"/>
  <c r="S264" i="8" s="1"/>
  <c r="M265" i="8"/>
  <c r="S265" i="8" s="1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D198" i="8"/>
  <c r="J198" i="8" s="1"/>
  <c r="D199" i="8"/>
  <c r="D200" i="8"/>
  <c r="D201" i="8"/>
  <c r="J201" i="8" s="1"/>
  <c r="D202" i="8"/>
  <c r="J202" i="8" s="1"/>
  <c r="D203" i="8"/>
  <c r="D204" i="8"/>
  <c r="D205" i="8"/>
  <c r="J205" i="8" s="1"/>
  <c r="D206" i="8"/>
  <c r="J206" i="8" s="1"/>
  <c r="D207" i="8"/>
  <c r="D208" i="8"/>
  <c r="D209" i="8"/>
  <c r="J209" i="8" s="1"/>
  <c r="D210" i="8"/>
  <c r="J210" i="8" s="1"/>
  <c r="D211" i="8"/>
  <c r="D212" i="8"/>
  <c r="D213" i="8"/>
  <c r="J213" i="8" s="1"/>
  <c r="D214" i="8"/>
  <c r="J214" i="8" s="1"/>
  <c r="D215" i="8"/>
  <c r="D216" i="8"/>
  <c r="D217" i="8"/>
  <c r="J217" i="8" s="1"/>
  <c r="D218" i="8"/>
  <c r="J218" i="8" s="1"/>
  <c r="D219" i="8"/>
  <c r="D220" i="8"/>
  <c r="D221" i="8"/>
  <c r="J221" i="8" s="1"/>
  <c r="D222" i="8"/>
  <c r="J222" i="8" s="1"/>
  <c r="D223" i="8"/>
  <c r="D224" i="8"/>
  <c r="D225" i="8"/>
  <c r="J225" i="8" s="1"/>
  <c r="D226" i="8"/>
  <c r="J226" i="8" s="1"/>
  <c r="D227" i="8"/>
  <c r="D228" i="8"/>
  <c r="D229" i="8"/>
  <c r="J229" i="8" s="1"/>
  <c r="D230" i="8"/>
  <c r="J230" i="8" s="1"/>
  <c r="D231" i="8"/>
  <c r="D232" i="8"/>
  <c r="D233" i="8"/>
  <c r="J233" i="8" s="1"/>
  <c r="D234" i="8"/>
  <c r="J234" i="8" s="1"/>
  <c r="D235" i="8"/>
  <c r="D236" i="8"/>
  <c r="D237" i="8"/>
  <c r="J237" i="8" s="1"/>
  <c r="D238" i="8"/>
  <c r="J238" i="8" s="1"/>
  <c r="D239" i="8"/>
  <c r="D240" i="8"/>
  <c r="D241" i="8"/>
  <c r="J241" i="8" s="1"/>
  <c r="D242" i="8"/>
  <c r="J242" i="8" s="1"/>
  <c r="D243" i="8"/>
  <c r="D244" i="8"/>
  <c r="D245" i="8"/>
  <c r="J245" i="8" s="1"/>
  <c r="D246" i="8"/>
  <c r="J246" i="8" s="1"/>
  <c r="D247" i="8"/>
  <c r="D248" i="8"/>
  <c r="D249" i="8"/>
  <c r="J249" i="8" s="1"/>
  <c r="D250" i="8"/>
  <c r="J250" i="8" s="1"/>
  <c r="D251" i="8"/>
  <c r="D252" i="8"/>
  <c r="D253" i="8"/>
  <c r="J253" i="8" s="1"/>
  <c r="D254" i="8"/>
  <c r="J254" i="8" s="1"/>
  <c r="D255" i="8"/>
  <c r="D256" i="8"/>
  <c r="D257" i="8"/>
  <c r="J257" i="8" s="1"/>
  <c r="D258" i="8"/>
  <c r="J258" i="8" s="1"/>
  <c r="D259" i="8"/>
  <c r="D260" i="8"/>
  <c r="D261" i="8"/>
  <c r="J261" i="8" s="1"/>
  <c r="D262" i="8"/>
  <c r="J262" i="8" s="1"/>
  <c r="D263" i="8"/>
  <c r="J263" i="8" s="1"/>
  <c r="D264" i="8"/>
  <c r="J264" i="8" s="1"/>
  <c r="D265" i="8"/>
  <c r="J265" i="8" s="1"/>
  <c r="B8" i="8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G49" i="7"/>
  <c r="G50" i="7"/>
  <c r="J50" i="7" s="1"/>
  <c r="G51" i="7"/>
  <c r="G52" i="7"/>
  <c r="J52" i="7" s="1"/>
  <c r="G53" i="7"/>
  <c r="G54" i="7"/>
  <c r="J54" i="7" s="1"/>
  <c r="G55" i="7"/>
  <c r="G56" i="7"/>
  <c r="J56" i="7" s="1"/>
  <c r="G57" i="7"/>
  <c r="J57" i="7" s="1"/>
  <c r="G58" i="7"/>
  <c r="J58" i="7" s="1"/>
  <c r="G59" i="7"/>
  <c r="G60" i="7"/>
  <c r="J60" i="7" s="1"/>
  <c r="G61" i="7"/>
  <c r="G62" i="7"/>
  <c r="J62" i="7" s="1"/>
  <c r="G63" i="7"/>
  <c r="G64" i="7"/>
  <c r="J64" i="7" s="1"/>
  <c r="G65" i="7"/>
  <c r="G66" i="7"/>
  <c r="J66" i="7" s="1"/>
  <c r="G67" i="7"/>
  <c r="G68" i="7"/>
  <c r="J68" i="7" s="1"/>
  <c r="G69" i="7"/>
  <c r="G70" i="7"/>
  <c r="J70" i="7" s="1"/>
  <c r="G71" i="7"/>
  <c r="G72" i="7"/>
  <c r="J72" i="7" s="1"/>
  <c r="G73" i="7"/>
  <c r="J73" i="7" s="1"/>
  <c r="J49" i="7"/>
  <c r="J53" i="7"/>
  <c r="J61" i="7"/>
  <c r="J65" i="7"/>
  <c r="J69" i="7"/>
  <c r="B8" i="7"/>
  <c r="O8" i="7"/>
  <c r="N8" i="7"/>
  <c r="L8" i="7"/>
  <c r="K8" i="7"/>
  <c r="F8" i="7"/>
  <c r="E8" i="7"/>
  <c r="C8" i="7"/>
  <c r="R20" i="6"/>
  <c r="R21" i="6"/>
  <c r="R22" i="6"/>
  <c r="Q20" i="6"/>
  <c r="Q21" i="6"/>
  <c r="Q22" i="6"/>
  <c r="P20" i="6"/>
  <c r="P21" i="6"/>
  <c r="P22" i="6"/>
  <c r="M20" i="6"/>
  <c r="M21" i="6"/>
  <c r="M22" i="6"/>
  <c r="I18" i="6"/>
  <c r="I19" i="6"/>
  <c r="I20" i="6"/>
  <c r="I21" i="6"/>
  <c r="I22" i="6"/>
  <c r="H18" i="6"/>
  <c r="H19" i="6"/>
  <c r="H20" i="6"/>
  <c r="H21" i="6"/>
  <c r="H22" i="6"/>
  <c r="G20" i="6"/>
  <c r="J20" i="6" s="1"/>
  <c r="G21" i="6"/>
  <c r="G22" i="6"/>
  <c r="J22" i="6" s="1"/>
  <c r="O8" i="6"/>
  <c r="N8" i="6"/>
  <c r="L8" i="6"/>
  <c r="K8" i="6"/>
  <c r="F8" i="6"/>
  <c r="E8" i="6"/>
  <c r="C8" i="6"/>
  <c r="S70" i="7" l="1"/>
  <c r="S66" i="7"/>
  <c r="S62" i="7"/>
  <c r="S58" i="7"/>
  <c r="S54" i="7"/>
  <c r="S50" i="7"/>
  <c r="S20" i="6"/>
  <c r="S72" i="7"/>
  <c r="S68" i="7"/>
  <c r="S64" i="7"/>
  <c r="S60" i="7"/>
  <c r="S56" i="7"/>
  <c r="S52" i="7"/>
  <c r="J259" i="8"/>
  <c r="J255" i="8"/>
  <c r="J251" i="8"/>
  <c r="J247" i="8"/>
  <c r="J243" i="8"/>
  <c r="J239" i="8"/>
  <c r="J235" i="8"/>
  <c r="J231" i="8"/>
  <c r="J227" i="8"/>
  <c r="J223" i="8"/>
  <c r="J219" i="8"/>
  <c r="J215" i="8"/>
  <c r="J211" i="8"/>
  <c r="J207" i="8"/>
  <c r="J203" i="8"/>
  <c r="J199" i="8"/>
  <c r="J260" i="8"/>
  <c r="J256" i="8"/>
  <c r="J252" i="8"/>
  <c r="J248" i="8"/>
  <c r="J244" i="8"/>
  <c r="J240" i="8"/>
  <c r="J236" i="8"/>
  <c r="J232" i="8"/>
  <c r="J228" i="8"/>
  <c r="J224" i="8"/>
  <c r="J220" i="8"/>
  <c r="J216" i="8"/>
  <c r="J212" i="8"/>
  <c r="J208" i="8"/>
  <c r="J204" i="8"/>
  <c r="J200" i="8"/>
  <c r="S22" i="6"/>
  <c r="J21" i="6"/>
  <c r="S21" i="6"/>
  <c r="S73" i="7"/>
  <c r="S71" i="7"/>
  <c r="S67" i="7"/>
  <c r="S63" i="7"/>
  <c r="S59" i="7"/>
  <c r="S55" i="7"/>
  <c r="S51" i="7"/>
  <c r="S69" i="7"/>
  <c r="S65" i="7"/>
  <c r="S61" i="7"/>
  <c r="S57" i="7"/>
  <c r="S53" i="7"/>
  <c r="S49" i="7"/>
  <c r="J71" i="7"/>
  <c r="J67" i="7"/>
  <c r="J63" i="7"/>
  <c r="J59" i="7"/>
  <c r="J55" i="7"/>
  <c r="J51" i="7"/>
  <c r="J22" i="4"/>
  <c r="J29" i="4"/>
  <c r="R38" i="7" l="1"/>
  <c r="R39" i="7"/>
  <c r="R40" i="7"/>
  <c r="R41" i="7"/>
  <c r="R42" i="7"/>
  <c r="R43" i="7"/>
  <c r="R44" i="7"/>
  <c r="R45" i="7"/>
  <c r="R46" i="7"/>
  <c r="R47" i="7"/>
  <c r="Q38" i="7"/>
  <c r="Q39" i="7"/>
  <c r="Q40" i="7"/>
  <c r="Q41" i="7"/>
  <c r="Q42" i="7"/>
  <c r="Q43" i="7"/>
  <c r="Q44" i="7"/>
  <c r="Q45" i="7"/>
  <c r="Q46" i="7"/>
  <c r="Q47" i="7"/>
  <c r="P41" i="7"/>
  <c r="P42" i="7"/>
  <c r="P43" i="7"/>
  <c r="P44" i="7"/>
  <c r="P45" i="7"/>
  <c r="P46" i="7"/>
  <c r="P47" i="7"/>
  <c r="P48" i="7"/>
  <c r="P38" i="7"/>
  <c r="P39" i="7"/>
  <c r="P40" i="7"/>
  <c r="M41" i="7"/>
  <c r="M42" i="7"/>
  <c r="M43" i="7"/>
  <c r="M44" i="7"/>
  <c r="M45" i="7"/>
  <c r="M46" i="7"/>
  <c r="M47" i="7"/>
  <c r="M48" i="7"/>
  <c r="I41" i="7"/>
  <c r="I42" i="7"/>
  <c r="I43" i="7"/>
  <c r="I44" i="7"/>
  <c r="I45" i="7"/>
  <c r="I46" i="7"/>
  <c r="I47" i="7"/>
  <c r="I38" i="7"/>
  <c r="I39" i="7"/>
  <c r="I40" i="7"/>
  <c r="H38" i="7"/>
  <c r="H39" i="7"/>
  <c r="H40" i="7"/>
  <c r="H41" i="7"/>
  <c r="H42" i="7"/>
  <c r="H43" i="7"/>
  <c r="H44" i="7"/>
  <c r="H45" i="7"/>
  <c r="H46" i="7"/>
  <c r="H47" i="7"/>
  <c r="H48" i="7"/>
  <c r="G38" i="7"/>
  <c r="G39" i="7"/>
  <c r="G40" i="7"/>
  <c r="G41" i="7"/>
  <c r="G42" i="7"/>
  <c r="G43" i="7"/>
  <c r="J43" i="7" s="1"/>
  <c r="G44" i="7"/>
  <c r="J44" i="7" s="1"/>
  <c r="G45" i="7"/>
  <c r="G46" i="7"/>
  <c r="G47" i="7"/>
  <c r="J47" i="7" s="1"/>
  <c r="G48" i="7"/>
  <c r="J48" i="7" s="1"/>
  <c r="J42" i="7"/>
  <c r="H9" i="6"/>
  <c r="D39" i="4"/>
  <c r="G39" i="4"/>
  <c r="R63" i="11"/>
  <c r="R65" i="11"/>
  <c r="Q63" i="11"/>
  <c r="Q65" i="11"/>
  <c r="P63" i="11"/>
  <c r="P65" i="11"/>
  <c r="M63" i="11"/>
  <c r="M65" i="11"/>
  <c r="I63" i="11"/>
  <c r="I65" i="11"/>
  <c r="H63" i="11"/>
  <c r="H65" i="11"/>
  <c r="G63" i="11"/>
  <c r="G65" i="11"/>
  <c r="R47" i="11"/>
  <c r="R48" i="11"/>
  <c r="R49" i="11"/>
  <c r="Q47" i="11"/>
  <c r="Q48" i="11"/>
  <c r="Q49" i="11"/>
  <c r="P47" i="11"/>
  <c r="P48" i="11"/>
  <c r="P49" i="11"/>
  <c r="M47" i="11"/>
  <c r="M48" i="11"/>
  <c r="M49" i="11"/>
  <c r="G46" i="11"/>
  <c r="G47" i="11"/>
  <c r="J47" i="11" s="1"/>
  <c r="G48" i="11"/>
  <c r="J48" i="11" s="1"/>
  <c r="G49" i="11"/>
  <c r="R33" i="11"/>
  <c r="R34" i="11"/>
  <c r="R35" i="11"/>
  <c r="Q33" i="11"/>
  <c r="Q34" i="11"/>
  <c r="Q35" i="11"/>
  <c r="P33" i="11"/>
  <c r="P34" i="11"/>
  <c r="P35" i="11"/>
  <c r="M34" i="11"/>
  <c r="M35" i="11"/>
  <c r="I33" i="11"/>
  <c r="I34" i="11"/>
  <c r="I35" i="11"/>
  <c r="H33" i="11"/>
  <c r="H34" i="11"/>
  <c r="H35" i="11"/>
  <c r="G33" i="11"/>
  <c r="G34" i="11"/>
  <c r="G35" i="11"/>
  <c r="R18" i="11"/>
  <c r="R19" i="11"/>
  <c r="Q18" i="11"/>
  <c r="Q19" i="11"/>
  <c r="P18" i="11"/>
  <c r="P19" i="11"/>
  <c r="M18" i="11"/>
  <c r="M19" i="11"/>
  <c r="I18" i="11"/>
  <c r="I19" i="11"/>
  <c r="H18" i="11"/>
  <c r="H19" i="11"/>
  <c r="G18" i="11"/>
  <c r="G19" i="11"/>
  <c r="R122" i="10"/>
  <c r="R123" i="10"/>
  <c r="R124" i="10"/>
  <c r="R125" i="10"/>
  <c r="R126" i="10"/>
  <c r="R127" i="10"/>
  <c r="Q122" i="10"/>
  <c r="Q123" i="10"/>
  <c r="Q124" i="10"/>
  <c r="Q125" i="10"/>
  <c r="Q126" i="10"/>
  <c r="Q127" i="10"/>
  <c r="P122" i="10"/>
  <c r="P123" i="10"/>
  <c r="P124" i="10"/>
  <c r="P125" i="10"/>
  <c r="P126" i="10"/>
  <c r="P127" i="10"/>
  <c r="M122" i="10"/>
  <c r="M123" i="10"/>
  <c r="M124" i="10"/>
  <c r="M125" i="10"/>
  <c r="M126" i="10"/>
  <c r="M127" i="10"/>
  <c r="H122" i="10"/>
  <c r="H123" i="10"/>
  <c r="H124" i="10"/>
  <c r="H125" i="10"/>
  <c r="H126" i="10"/>
  <c r="H127" i="10"/>
  <c r="I120" i="10"/>
  <c r="I121" i="10"/>
  <c r="I122" i="10"/>
  <c r="I123" i="10"/>
  <c r="I124" i="10"/>
  <c r="I125" i="10"/>
  <c r="I126" i="10"/>
  <c r="I127" i="10"/>
  <c r="G120" i="10"/>
  <c r="G121" i="10"/>
  <c r="G122" i="10"/>
  <c r="G123" i="10"/>
  <c r="G124" i="10"/>
  <c r="G125" i="10"/>
  <c r="G126" i="10"/>
  <c r="G127" i="10"/>
  <c r="D120" i="10"/>
  <c r="D121" i="10"/>
  <c r="D122" i="10"/>
  <c r="D123" i="10"/>
  <c r="J123" i="10" s="1"/>
  <c r="D124" i="10"/>
  <c r="J124" i="10" s="1"/>
  <c r="D125" i="10"/>
  <c r="D126" i="10"/>
  <c r="D127" i="10"/>
  <c r="J127" i="10" s="1"/>
  <c r="R91" i="10"/>
  <c r="R92" i="10"/>
  <c r="R93" i="10"/>
  <c r="Q91" i="10"/>
  <c r="Q92" i="10"/>
  <c r="Q93" i="10"/>
  <c r="P91" i="10"/>
  <c r="P92" i="10"/>
  <c r="P93" i="10"/>
  <c r="M91" i="10"/>
  <c r="M92" i="10"/>
  <c r="M93" i="10"/>
  <c r="I88" i="10"/>
  <c r="I89" i="10"/>
  <c r="I90" i="10"/>
  <c r="I91" i="10"/>
  <c r="I92" i="10"/>
  <c r="I93" i="10"/>
  <c r="H88" i="10"/>
  <c r="H89" i="10"/>
  <c r="H90" i="10"/>
  <c r="H91" i="10"/>
  <c r="H92" i="10"/>
  <c r="H93" i="10"/>
  <c r="G93" i="10"/>
  <c r="G88" i="10"/>
  <c r="G89" i="10"/>
  <c r="G90" i="10"/>
  <c r="G91" i="10"/>
  <c r="G92" i="10"/>
  <c r="D91" i="10"/>
  <c r="D92" i="10"/>
  <c r="D93" i="10"/>
  <c r="R61" i="10"/>
  <c r="R62" i="10"/>
  <c r="R63" i="10"/>
  <c r="R64" i="10"/>
  <c r="Q61" i="10"/>
  <c r="Q62" i="10"/>
  <c r="Q63" i="10"/>
  <c r="Q64" i="10"/>
  <c r="P61" i="10"/>
  <c r="P62" i="10"/>
  <c r="P63" i="10"/>
  <c r="P64" i="10"/>
  <c r="M61" i="10"/>
  <c r="M62" i="10"/>
  <c r="M63" i="10"/>
  <c r="M64" i="10"/>
  <c r="I61" i="10"/>
  <c r="I62" i="10"/>
  <c r="I63" i="10"/>
  <c r="I64" i="10"/>
  <c r="H61" i="10"/>
  <c r="H62" i="10"/>
  <c r="H63" i="10"/>
  <c r="H64" i="10"/>
  <c r="G61" i="10"/>
  <c r="G62" i="10"/>
  <c r="G63" i="10"/>
  <c r="G64" i="10"/>
  <c r="D64" i="10"/>
  <c r="R53" i="10"/>
  <c r="R54" i="10"/>
  <c r="Q53" i="10"/>
  <c r="Q54" i="10"/>
  <c r="M53" i="10"/>
  <c r="S53" i="10" s="1"/>
  <c r="M54" i="10"/>
  <c r="S54" i="10" s="1"/>
  <c r="I53" i="10"/>
  <c r="I54" i="10"/>
  <c r="H53" i="10"/>
  <c r="H54" i="10"/>
  <c r="G53" i="10"/>
  <c r="G54" i="10"/>
  <c r="D53" i="10"/>
  <c r="D54" i="10"/>
  <c r="R32" i="10"/>
  <c r="R33" i="10"/>
  <c r="R34" i="10"/>
  <c r="R35" i="10"/>
  <c r="R36" i="10"/>
  <c r="R37" i="10"/>
  <c r="R38" i="10"/>
  <c r="R39" i="10"/>
  <c r="R40" i="10"/>
  <c r="Q32" i="10"/>
  <c r="Q33" i="10"/>
  <c r="Q34" i="10"/>
  <c r="Q35" i="10"/>
  <c r="Q36" i="10"/>
  <c r="Q37" i="10"/>
  <c r="Q38" i="10"/>
  <c r="Q39" i="10"/>
  <c r="Q40" i="10"/>
  <c r="P32" i="10"/>
  <c r="P33" i="10"/>
  <c r="P34" i="10"/>
  <c r="P35" i="10"/>
  <c r="P36" i="10"/>
  <c r="P37" i="10"/>
  <c r="P38" i="10"/>
  <c r="P39" i="10"/>
  <c r="P40" i="10"/>
  <c r="M32" i="10"/>
  <c r="M33" i="10"/>
  <c r="M34" i="10"/>
  <c r="M35" i="10"/>
  <c r="M36" i="10"/>
  <c r="M37" i="10"/>
  <c r="M38" i="10"/>
  <c r="M39" i="10"/>
  <c r="M40" i="10"/>
  <c r="I32" i="10"/>
  <c r="I33" i="10"/>
  <c r="I34" i="10"/>
  <c r="I35" i="10"/>
  <c r="I36" i="10"/>
  <c r="I37" i="10"/>
  <c r="I38" i="10"/>
  <c r="I39" i="10"/>
  <c r="I40" i="10"/>
  <c r="H32" i="10"/>
  <c r="H33" i="10"/>
  <c r="H34" i="10"/>
  <c r="H35" i="10"/>
  <c r="H36" i="10"/>
  <c r="H37" i="10"/>
  <c r="H38" i="10"/>
  <c r="H39" i="10"/>
  <c r="H40" i="10"/>
  <c r="G32" i="10"/>
  <c r="G33" i="10"/>
  <c r="G34" i="10"/>
  <c r="G35" i="10"/>
  <c r="G36" i="10"/>
  <c r="G37" i="10"/>
  <c r="G38" i="10"/>
  <c r="G39" i="10"/>
  <c r="G40" i="10"/>
  <c r="D32" i="10"/>
  <c r="D33" i="10"/>
  <c r="D34" i="10"/>
  <c r="D35" i="10"/>
  <c r="D36" i="10"/>
  <c r="D37" i="10"/>
  <c r="D38" i="10"/>
  <c r="D39" i="10"/>
  <c r="D40" i="10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M429" i="9"/>
  <c r="M430" i="9"/>
  <c r="M431" i="9"/>
  <c r="M432" i="9"/>
  <c r="S432" i="9" s="1"/>
  <c r="M433" i="9"/>
  <c r="M434" i="9"/>
  <c r="M435" i="9"/>
  <c r="M436" i="9"/>
  <c r="S436" i="9" s="1"/>
  <c r="M437" i="9"/>
  <c r="M438" i="9"/>
  <c r="M439" i="9"/>
  <c r="M440" i="9"/>
  <c r="S440" i="9" s="1"/>
  <c r="M441" i="9"/>
  <c r="M442" i="9"/>
  <c r="M443" i="9"/>
  <c r="M444" i="9"/>
  <c r="S444" i="9" s="1"/>
  <c r="M445" i="9"/>
  <c r="M446" i="9"/>
  <c r="M447" i="9"/>
  <c r="M448" i="9"/>
  <c r="S448" i="9" s="1"/>
  <c r="M449" i="9"/>
  <c r="M450" i="9"/>
  <c r="M451" i="9"/>
  <c r="M452" i="9"/>
  <c r="S452" i="9" s="1"/>
  <c r="M453" i="9"/>
  <c r="M454" i="9"/>
  <c r="M455" i="9"/>
  <c r="M456" i="9"/>
  <c r="S456" i="9" s="1"/>
  <c r="M457" i="9"/>
  <c r="M458" i="9"/>
  <c r="M459" i="9"/>
  <c r="M460" i="9"/>
  <c r="S460" i="9" s="1"/>
  <c r="M461" i="9"/>
  <c r="M462" i="9"/>
  <c r="M463" i="9"/>
  <c r="M464" i="9"/>
  <c r="S464" i="9" s="1"/>
  <c r="M465" i="9"/>
  <c r="M466" i="9"/>
  <c r="M467" i="9"/>
  <c r="M468" i="9"/>
  <c r="S468" i="9" s="1"/>
  <c r="M469" i="9"/>
  <c r="M470" i="9"/>
  <c r="M471" i="9"/>
  <c r="M472" i="9"/>
  <c r="S472" i="9" s="1"/>
  <c r="M473" i="9"/>
  <c r="M474" i="9"/>
  <c r="M475" i="9"/>
  <c r="M476" i="9"/>
  <c r="S476" i="9" s="1"/>
  <c r="M477" i="9"/>
  <c r="M478" i="9"/>
  <c r="M479" i="9"/>
  <c r="M480" i="9"/>
  <c r="S480" i="9" s="1"/>
  <c r="M481" i="9"/>
  <c r="M482" i="9"/>
  <c r="M483" i="9"/>
  <c r="M484" i="9"/>
  <c r="S484" i="9" s="1"/>
  <c r="M485" i="9"/>
  <c r="M486" i="9"/>
  <c r="M487" i="9"/>
  <c r="M488" i="9"/>
  <c r="S488" i="9" s="1"/>
  <c r="M489" i="9"/>
  <c r="M490" i="9"/>
  <c r="J429" i="9"/>
  <c r="J430" i="9"/>
  <c r="J433" i="9"/>
  <c r="J434" i="9"/>
  <c r="J437" i="9"/>
  <c r="J438" i="9"/>
  <c r="J441" i="9"/>
  <c r="J442" i="9"/>
  <c r="J445" i="9"/>
  <c r="J446" i="9"/>
  <c r="J449" i="9"/>
  <c r="J450" i="9"/>
  <c r="J453" i="9"/>
  <c r="J454" i="9"/>
  <c r="J457" i="9"/>
  <c r="J458" i="9"/>
  <c r="J461" i="9"/>
  <c r="J462" i="9"/>
  <c r="J465" i="9"/>
  <c r="J466" i="9"/>
  <c r="J469" i="9"/>
  <c r="J470" i="9"/>
  <c r="J473" i="9"/>
  <c r="J474" i="9"/>
  <c r="J477" i="9"/>
  <c r="J478" i="9"/>
  <c r="J481" i="9"/>
  <c r="J482" i="9"/>
  <c r="J485" i="9"/>
  <c r="J486" i="9"/>
  <c r="J489" i="9"/>
  <c r="J490" i="9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45" i="8"/>
  <c r="R146" i="8"/>
  <c r="R147" i="8"/>
  <c r="R148" i="8"/>
  <c r="R149" i="8"/>
  <c r="R150" i="8"/>
  <c r="R151" i="8"/>
  <c r="R152" i="8"/>
  <c r="R153" i="8"/>
  <c r="R154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46" i="8"/>
  <c r="Q147" i="8"/>
  <c r="Q148" i="8"/>
  <c r="Q149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46" i="8"/>
  <c r="P147" i="8"/>
  <c r="P148" i="8"/>
  <c r="P149" i="8"/>
  <c r="P150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47" i="8"/>
  <c r="M148" i="8"/>
  <c r="M149" i="8"/>
  <c r="M150" i="8"/>
  <c r="M151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46" i="8"/>
  <c r="I147" i="8"/>
  <c r="I148" i="8"/>
  <c r="I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46" i="8"/>
  <c r="H147" i="8"/>
  <c r="H148" i="8"/>
  <c r="H149" i="8"/>
  <c r="H150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46" i="8"/>
  <c r="G147" i="8"/>
  <c r="G148" i="8"/>
  <c r="G149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47" i="8"/>
  <c r="D148" i="8"/>
  <c r="D149" i="8"/>
  <c r="D150" i="8"/>
  <c r="D146" i="8"/>
  <c r="M40" i="7"/>
  <c r="J38" i="7"/>
  <c r="J39" i="7"/>
  <c r="R19" i="6"/>
  <c r="Q19" i="6"/>
  <c r="P19" i="6"/>
  <c r="M19" i="6"/>
  <c r="G19" i="6"/>
  <c r="S62" i="10" l="1"/>
  <c r="J125" i="10"/>
  <c r="S46" i="7"/>
  <c r="S61" i="10"/>
  <c r="S91" i="10"/>
  <c r="S126" i="10"/>
  <c r="S40" i="7"/>
  <c r="J64" i="10"/>
  <c r="J120" i="10"/>
  <c r="J38" i="10"/>
  <c r="J34" i="10"/>
  <c r="S489" i="9"/>
  <c r="S485" i="9"/>
  <c r="S481" i="9"/>
  <c r="S477" i="9"/>
  <c r="S473" i="9"/>
  <c r="S469" i="9"/>
  <c r="S465" i="9"/>
  <c r="S461" i="9"/>
  <c r="S457" i="9"/>
  <c r="S453" i="9"/>
  <c r="S449" i="9"/>
  <c r="S445" i="9"/>
  <c r="S441" i="9"/>
  <c r="S437" i="9"/>
  <c r="S433" i="9"/>
  <c r="S429" i="9"/>
  <c r="S63" i="11"/>
  <c r="S19" i="11"/>
  <c r="S35" i="11"/>
  <c r="S49" i="11"/>
  <c r="J33" i="11"/>
  <c r="J19" i="11"/>
  <c r="S122" i="10"/>
  <c r="S125" i="10"/>
  <c r="J121" i="10"/>
  <c r="S179" i="8"/>
  <c r="J19" i="6"/>
  <c r="S42" i="7"/>
  <c r="S45" i="7"/>
  <c r="S41" i="7"/>
  <c r="J40" i="7"/>
  <c r="J45" i="7"/>
  <c r="J41" i="7"/>
  <c r="S19" i="6"/>
  <c r="S65" i="11"/>
  <c r="S18" i="11"/>
  <c r="S34" i="11"/>
  <c r="S48" i="11"/>
  <c r="S47" i="11"/>
  <c r="J49" i="11"/>
  <c r="J65" i="11"/>
  <c r="J46" i="11"/>
  <c r="J63" i="11"/>
  <c r="S63" i="10"/>
  <c r="S92" i="10"/>
  <c r="S124" i="10"/>
  <c r="S93" i="10"/>
  <c r="S127" i="10"/>
  <c r="S123" i="10"/>
  <c r="J126" i="10"/>
  <c r="J122" i="10"/>
  <c r="J39" i="10"/>
  <c r="J35" i="10"/>
  <c r="J54" i="10"/>
  <c r="J53" i="10"/>
  <c r="J91" i="10"/>
  <c r="S487" i="9"/>
  <c r="S483" i="9"/>
  <c r="S479" i="9"/>
  <c r="S475" i="9"/>
  <c r="S471" i="9"/>
  <c r="S467" i="9"/>
  <c r="S463" i="9"/>
  <c r="S459" i="9"/>
  <c r="S455" i="9"/>
  <c r="S451" i="9"/>
  <c r="S447" i="9"/>
  <c r="S443" i="9"/>
  <c r="S439" i="9"/>
  <c r="S435" i="9"/>
  <c r="S431" i="9"/>
  <c r="S490" i="9"/>
  <c r="S486" i="9"/>
  <c r="S482" i="9"/>
  <c r="S478" i="9"/>
  <c r="S474" i="9"/>
  <c r="S470" i="9"/>
  <c r="S466" i="9"/>
  <c r="S462" i="9"/>
  <c r="S458" i="9"/>
  <c r="S454" i="9"/>
  <c r="S450" i="9"/>
  <c r="S446" i="9"/>
  <c r="S442" i="9"/>
  <c r="S438" i="9"/>
  <c r="S434" i="9"/>
  <c r="S430" i="9"/>
  <c r="J46" i="7"/>
  <c r="S48" i="7"/>
  <c r="S44" i="7"/>
  <c r="S47" i="7"/>
  <c r="S43" i="7"/>
  <c r="J35" i="11"/>
  <c r="J18" i="11"/>
  <c r="J34" i="11"/>
  <c r="J93" i="10"/>
  <c r="J37" i="10"/>
  <c r="J33" i="10"/>
  <c r="J40" i="10"/>
  <c r="J36" i="10"/>
  <c r="J32" i="10"/>
  <c r="J92" i="10"/>
  <c r="S39" i="10"/>
  <c r="S35" i="10"/>
  <c r="S64" i="10"/>
  <c r="S37" i="10"/>
  <c r="S33" i="10"/>
  <c r="S38" i="10"/>
  <c r="S34" i="10"/>
  <c r="S40" i="10"/>
  <c r="S36" i="10"/>
  <c r="S32" i="10"/>
  <c r="J488" i="9"/>
  <c r="J484" i="9"/>
  <c r="J480" i="9"/>
  <c r="J476" i="9"/>
  <c r="J472" i="9"/>
  <c r="J468" i="9"/>
  <c r="J464" i="9"/>
  <c r="J460" i="9"/>
  <c r="J456" i="9"/>
  <c r="J452" i="9"/>
  <c r="J448" i="9"/>
  <c r="J444" i="9"/>
  <c r="J440" i="9"/>
  <c r="J436" i="9"/>
  <c r="J432" i="9"/>
  <c r="J487" i="9"/>
  <c r="J483" i="9"/>
  <c r="J479" i="9"/>
  <c r="J475" i="9"/>
  <c r="J471" i="9"/>
  <c r="J467" i="9"/>
  <c r="J463" i="9"/>
  <c r="J459" i="9"/>
  <c r="J455" i="9"/>
  <c r="J451" i="9"/>
  <c r="J447" i="9"/>
  <c r="J443" i="9"/>
  <c r="J439" i="9"/>
  <c r="J435" i="9"/>
  <c r="J431" i="9"/>
  <c r="J185" i="8"/>
  <c r="S185" i="8"/>
  <c r="J181" i="8"/>
  <c r="J177" i="8"/>
  <c r="J173" i="8"/>
  <c r="J169" i="8"/>
  <c r="J164" i="8"/>
  <c r="J160" i="8"/>
  <c r="J156" i="8"/>
  <c r="J152" i="8"/>
  <c r="S181" i="8"/>
  <c r="S177" i="8"/>
  <c r="S173" i="8"/>
  <c r="S169" i="8"/>
  <c r="S164" i="8"/>
  <c r="S160" i="8"/>
  <c r="S156" i="8"/>
  <c r="S152" i="8"/>
  <c r="J196" i="8"/>
  <c r="J192" i="8"/>
  <c r="J188" i="8"/>
  <c r="S192" i="8"/>
  <c r="S188" i="8"/>
  <c r="J148" i="8"/>
  <c r="S148" i="8"/>
  <c r="J197" i="8"/>
  <c r="J193" i="8"/>
  <c r="J189" i="8"/>
  <c r="J186" i="8"/>
  <c r="S197" i="8"/>
  <c r="S193" i="8"/>
  <c r="S149" i="8"/>
  <c r="J146" i="8"/>
  <c r="J190" i="8"/>
  <c r="J184" i="8"/>
  <c r="J183" i="8"/>
  <c r="J179" i="8"/>
  <c r="J175" i="8"/>
  <c r="J171" i="8"/>
  <c r="J166" i="8"/>
  <c r="J162" i="8"/>
  <c r="J158" i="8"/>
  <c r="J154" i="8"/>
  <c r="S194" i="8"/>
  <c r="S190" i="8"/>
  <c r="S184" i="8"/>
  <c r="S183" i="8"/>
  <c r="S175" i="8"/>
  <c r="S171" i="8"/>
  <c r="S166" i="8"/>
  <c r="S162" i="8"/>
  <c r="S158" i="8"/>
  <c r="S154" i="8"/>
  <c r="J150" i="8"/>
  <c r="J195" i="8"/>
  <c r="J151" i="8"/>
  <c r="S195" i="8"/>
  <c r="S191" i="8"/>
  <c r="S187" i="8"/>
  <c r="S180" i="8"/>
  <c r="S176" i="8"/>
  <c r="S172" i="8"/>
  <c r="S168" i="8"/>
  <c r="S167" i="8"/>
  <c r="S163" i="8"/>
  <c r="S159" i="8"/>
  <c r="S155" i="8"/>
  <c r="S150" i="8"/>
  <c r="J147" i="8"/>
  <c r="S151" i="8"/>
  <c r="J182" i="8"/>
  <c r="J178" i="8"/>
  <c r="J174" i="8"/>
  <c r="J170" i="8"/>
  <c r="J165" i="8"/>
  <c r="J161" i="8"/>
  <c r="J157" i="8"/>
  <c r="J153" i="8"/>
  <c r="J191" i="8"/>
  <c r="J187" i="8"/>
  <c r="J176" i="8"/>
  <c r="J167" i="8"/>
  <c r="J159" i="8"/>
  <c r="J194" i="8"/>
  <c r="J149" i="8"/>
  <c r="J180" i="8"/>
  <c r="J172" i="8"/>
  <c r="J168" i="8"/>
  <c r="J163" i="8"/>
  <c r="J155" i="8"/>
  <c r="S196" i="8"/>
  <c r="S147" i="8"/>
  <c r="S189" i="8"/>
  <c r="S186" i="8"/>
  <c r="S182" i="8"/>
  <c r="S178" i="8"/>
  <c r="S174" i="8"/>
  <c r="S170" i="8"/>
  <c r="S165" i="8"/>
  <c r="S161" i="8"/>
  <c r="S157" i="8"/>
  <c r="S153" i="8"/>
  <c r="R9" i="11"/>
  <c r="R10" i="11"/>
  <c r="R11" i="11"/>
  <c r="R12" i="11"/>
  <c r="R13" i="11"/>
  <c r="R14" i="11"/>
  <c r="R15" i="11"/>
  <c r="R16" i="11"/>
  <c r="R17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6" i="11"/>
  <c r="R37" i="11"/>
  <c r="R38" i="11"/>
  <c r="R39" i="11"/>
  <c r="R40" i="11"/>
  <c r="R41" i="11"/>
  <c r="R42" i="11"/>
  <c r="R43" i="11"/>
  <c r="R44" i="11"/>
  <c r="R45" i="11"/>
  <c r="R46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6" i="11"/>
  <c r="R8" i="11"/>
  <c r="Q9" i="11"/>
  <c r="Q10" i="11"/>
  <c r="Q11" i="11"/>
  <c r="Q12" i="11"/>
  <c r="Q13" i="11"/>
  <c r="Q14" i="11"/>
  <c r="Q15" i="11"/>
  <c r="Q16" i="11"/>
  <c r="Q17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6" i="11"/>
  <c r="Q37" i="11"/>
  <c r="Q38" i="11"/>
  <c r="Q39" i="11"/>
  <c r="Q40" i="11"/>
  <c r="Q41" i="11"/>
  <c r="Q42" i="11"/>
  <c r="Q43" i="11"/>
  <c r="Q44" i="11"/>
  <c r="Q45" i="11"/>
  <c r="Q46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6" i="11"/>
  <c r="Q8" i="11"/>
  <c r="P9" i="11"/>
  <c r="P10" i="11"/>
  <c r="P11" i="11"/>
  <c r="P12" i="11"/>
  <c r="P13" i="11"/>
  <c r="P14" i="11"/>
  <c r="P15" i="11"/>
  <c r="P16" i="11"/>
  <c r="P17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6" i="11"/>
  <c r="P37" i="11"/>
  <c r="P38" i="11"/>
  <c r="P39" i="11"/>
  <c r="P40" i="11"/>
  <c r="P41" i="11"/>
  <c r="P42" i="11"/>
  <c r="P43" i="11"/>
  <c r="P44" i="11"/>
  <c r="P45" i="11"/>
  <c r="P46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6" i="11"/>
  <c r="P8" i="11"/>
  <c r="M9" i="11"/>
  <c r="M10" i="11"/>
  <c r="M11" i="11"/>
  <c r="M12" i="11"/>
  <c r="M13" i="11"/>
  <c r="M14" i="11"/>
  <c r="M15" i="11"/>
  <c r="M16" i="11"/>
  <c r="M17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S33" i="11" s="1"/>
  <c r="M36" i="11"/>
  <c r="M37" i="11"/>
  <c r="M38" i="11"/>
  <c r="M39" i="11"/>
  <c r="M40" i="11"/>
  <c r="M41" i="11"/>
  <c r="M42" i="11"/>
  <c r="M43" i="11"/>
  <c r="M44" i="11"/>
  <c r="M45" i="11"/>
  <c r="M46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6" i="11"/>
  <c r="M8" i="11"/>
  <c r="I9" i="11"/>
  <c r="I10" i="11"/>
  <c r="I11" i="11"/>
  <c r="I12" i="11"/>
  <c r="I13" i="11"/>
  <c r="I14" i="11"/>
  <c r="I15" i="11"/>
  <c r="I16" i="11"/>
  <c r="I17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6" i="11"/>
  <c r="I37" i="11"/>
  <c r="I38" i="11"/>
  <c r="I39" i="11"/>
  <c r="I40" i="11"/>
  <c r="I41" i="11"/>
  <c r="I42" i="11"/>
  <c r="I43" i="11"/>
  <c r="I44" i="11"/>
  <c r="I45" i="11"/>
  <c r="I46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6" i="11"/>
  <c r="I8" i="11"/>
  <c r="H9" i="11"/>
  <c r="H10" i="11"/>
  <c r="H11" i="11"/>
  <c r="H12" i="11"/>
  <c r="H13" i="11"/>
  <c r="H14" i="11"/>
  <c r="H15" i="11"/>
  <c r="H16" i="11"/>
  <c r="H17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6" i="11"/>
  <c r="H37" i="11"/>
  <c r="H38" i="11"/>
  <c r="H39" i="11"/>
  <c r="H40" i="11"/>
  <c r="H41" i="11"/>
  <c r="H42" i="11"/>
  <c r="H43" i="11"/>
  <c r="H44" i="11"/>
  <c r="H45" i="11"/>
  <c r="H46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6" i="11"/>
  <c r="H8" i="11"/>
  <c r="G9" i="11"/>
  <c r="G10" i="11"/>
  <c r="G11" i="11"/>
  <c r="G12" i="11"/>
  <c r="G13" i="11"/>
  <c r="G14" i="11"/>
  <c r="G15" i="11"/>
  <c r="G16" i="11"/>
  <c r="G17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6" i="11"/>
  <c r="G37" i="11"/>
  <c r="G38" i="11"/>
  <c r="G39" i="11"/>
  <c r="G40" i="11"/>
  <c r="G41" i="11"/>
  <c r="G42" i="11"/>
  <c r="G43" i="11"/>
  <c r="G44" i="11"/>
  <c r="G45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6" i="11"/>
  <c r="G8" i="11"/>
  <c r="D8" i="11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5" i="10"/>
  <c r="R56" i="10"/>
  <c r="R57" i="10"/>
  <c r="R58" i="10"/>
  <c r="R59" i="10"/>
  <c r="R60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8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5" i="10"/>
  <c r="Q56" i="10"/>
  <c r="Q57" i="10"/>
  <c r="Q58" i="10"/>
  <c r="Q59" i="10"/>
  <c r="Q60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8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5" i="10"/>
  <c r="P56" i="10"/>
  <c r="P57" i="10"/>
  <c r="P58" i="10"/>
  <c r="P59" i="10"/>
  <c r="P60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8" i="10"/>
  <c r="P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5" i="10"/>
  <c r="M56" i="10"/>
  <c r="M57" i="10"/>
  <c r="M58" i="10"/>
  <c r="M59" i="10"/>
  <c r="M60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8" i="10"/>
  <c r="M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5" i="10"/>
  <c r="I56" i="10"/>
  <c r="I57" i="10"/>
  <c r="I58" i="10"/>
  <c r="I59" i="10"/>
  <c r="I60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8" i="10"/>
  <c r="I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5" i="10"/>
  <c r="H56" i="10"/>
  <c r="H57" i="10"/>
  <c r="H58" i="10"/>
  <c r="H59" i="10"/>
  <c r="H60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8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5" i="10"/>
  <c r="G56" i="10"/>
  <c r="G57" i="10"/>
  <c r="G58" i="10"/>
  <c r="G59" i="10"/>
  <c r="G60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8" i="10"/>
  <c r="G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5" i="10"/>
  <c r="D56" i="10"/>
  <c r="D57" i="10"/>
  <c r="D58" i="10"/>
  <c r="D59" i="10"/>
  <c r="D60" i="10"/>
  <c r="D61" i="10"/>
  <c r="J61" i="10" s="1"/>
  <c r="D62" i="10"/>
  <c r="J62" i="10" s="1"/>
  <c r="D63" i="10"/>
  <c r="J63" i="10" s="1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J88" i="10" s="1"/>
  <c r="D89" i="10"/>
  <c r="J89" i="10" s="1"/>
  <c r="D90" i="10"/>
  <c r="J90" i="10" s="1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8" i="10"/>
  <c r="D8" i="10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8" i="9"/>
  <c r="P9" i="9"/>
  <c r="P10" i="9"/>
  <c r="P11" i="9"/>
  <c r="P12" i="9"/>
  <c r="P13" i="9"/>
  <c r="P14" i="9"/>
  <c r="P15" i="9"/>
  <c r="P16" i="9"/>
  <c r="P17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8" i="9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S146" i="8" s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S38" i="7" s="1"/>
  <c r="M39" i="7"/>
  <c r="S39" i="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R18" i="6"/>
  <c r="Q18" i="6"/>
  <c r="P18" i="6"/>
  <c r="M18" i="6"/>
  <c r="G18" i="6"/>
  <c r="D18" i="6"/>
  <c r="I8" i="9"/>
  <c r="H8" i="9"/>
  <c r="G8" i="9"/>
  <c r="J15" i="9"/>
  <c r="J19" i="9"/>
  <c r="J23" i="9"/>
  <c r="J27" i="9"/>
  <c r="J31" i="9"/>
  <c r="J35" i="9"/>
  <c r="J39" i="9"/>
  <c r="J43" i="9"/>
  <c r="J47" i="9"/>
  <c r="J51" i="9"/>
  <c r="J55" i="9"/>
  <c r="J59" i="9"/>
  <c r="J63" i="9"/>
  <c r="J67" i="9"/>
  <c r="J71" i="9"/>
  <c r="J75" i="9"/>
  <c r="J79" i="9"/>
  <c r="J83" i="9"/>
  <c r="J87" i="9"/>
  <c r="J91" i="9"/>
  <c r="J95" i="9"/>
  <c r="J99" i="9"/>
  <c r="J103" i="9"/>
  <c r="D8" i="9"/>
  <c r="R10" i="6"/>
  <c r="R11" i="6"/>
  <c r="R12" i="6"/>
  <c r="R13" i="6"/>
  <c r="R14" i="6"/>
  <c r="R15" i="6"/>
  <c r="R16" i="6"/>
  <c r="R17" i="6"/>
  <c r="R9" i="6"/>
  <c r="Q10" i="6"/>
  <c r="Q11" i="6"/>
  <c r="Q12" i="6"/>
  <c r="Q13" i="6"/>
  <c r="Q14" i="6"/>
  <c r="Q15" i="6"/>
  <c r="Q16" i="6"/>
  <c r="Q17" i="6"/>
  <c r="Q9" i="6"/>
  <c r="P10" i="6"/>
  <c r="P11" i="6"/>
  <c r="P12" i="6"/>
  <c r="P13" i="6"/>
  <c r="P14" i="6"/>
  <c r="P15" i="6"/>
  <c r="P16" i="6"/>
  <c r="P17" i="6"/>
  <c r="P9" i="6"/>
  <c r="M10" i="6"/>
  <c r="M11" i="6"/>
  <c r="M12" i="6"/>
  <c r="M13" i="6"/>
  <c r="M14" i="6"/>
  <c r="M15" i="6"/>
  <c r="M16" i="6"/>
  <c r="M17" i="6"/>
  <c r="M9" i="6"/>
  <c r="I10" i="6"/>
  <c r="I11" i="6"/>
  <c r="I12" i="6"/>
  <c r="I13" i="6"/>
  <c r="I14" i="6"/>
  <c r="I15" i="6"/>
  <c r="I16" i="6"/>
  <c r="I17" i="6"/>
  <c r="I9" i="6"/>
  <c r="H10" i="6"/>
  <c r="H11" i="6"/>
  <c r="H12" i="6"/>
  <c r="H13" i="6"/>
  <c r="H14" i="6"/>
  <c r="H15" i="6"/>
  <c r="H16" i="6"/>
  <c r="H17" i="6"/>
  <c r="G10" i="6"/>
  <c r="G11" i="6"/>
  <c r="G12" i="6"/>
  <c r="G13" i="6"/>
  <c r="G14" i="6"/>
  <c r="G15" i="6"/>
  <c r="G16" i="6"/>
  <c r="G17" i="6"/>
  <c r="G9" i="6"/>
  <c r="D10" i="6"/>
  <c r="D11" i="6"/>
  <c r="D12" i="6"/>
  <c r="D13" i="6"/>
  <c r="D14" i="6"/>
  <c r="D15" i="6"/>
  <c r="D16" i="6"/>
  <c r="D17" i="6"/>
  <c r="D9" i="6"/>
  <c r="S120" i="10" l="1"/>
  <c r="S116" i="10"/>
  <c r="S112" i="10"/>
  <c r="S108" i="10"/>
  <c r="S104" i="10"/>
  <c r="S100" i="10"/>
  <c r="S96" i="10"/>
  <c r="J86" i="10"/>
  <c r="J74" i="10"/>
  <c r="S425" i="9"/>
  <c r="S421" i="9"/>
  <c r="S417" i="9"/>
  <c r="S413" i="9"/>
  <c r="S409" i="9"/>
  <c r="S405" i="9"/>
  <c r="S401" i="9"/>
  <c r="S397" i="9"/>
  <c r="S393" i="9"/>
  <c r="S389" i="9"/>
  <c r="S385" i="9"/>
  <c r="S381" i="9"/>
  <c r="S377" i="9"/>
  <c r="S373" i="9"/>
  <c r="S369" i="9"/>
  <c r="S365" i="9"/>
  <c r="S361" i="9"/>
  <c r="S357" i="9"/>
  <c r="S353" i="9"/>
  <c r="S349" i="9"/>
  <c r="S345" i="9"/>
  <c r="S341" i="9"/>
  <c r="S337" i="9"/>
  <c r="S333" i="9"/>
  <c r="S329" i="9"/>
  <c r="S325" i="9"/>
  <c r="S321" i="9"/>
  <c r="S317" i="9"/>
  <c r="S313" i="9"/>
  <c r="S309" i="9"/>
  <c r="S305" i="9"/>
  <c r="S301" i="9"/>
  <c r="S297" i="9"/>
  <c r="S293" i="9"/>
  <c r="S289" i="9"/>
  <c r="S285" i="9"/>
  <c r="S281" i="9"/>
  <c r="S277" i="9"/>
  <c r="S273" i="9"/>
  <c r="S269" i="9"/>
  <c r="S265" i="9"/>
  <c r="S261" i="9"/>
  <c r="S257" i="9"/>
  <c r="S253" i="9"/>
  <c r="S249" i="9"/>
  <c r="S245" i="9"/>
  <c r="S241" i="9"/>
  <c r="S237" i="9"/>
  <c r="S233" i="9"/>
  <c r="S229" i="9"/>
  <c r="S225" i="9"/>
  <c r="S221" i="9"/>
  <c r="S217" i="9"/>
  <c r="S213" i="9"/>
  <c r="S209" i="9"/>
  <c r="S205" i="9"/>
  <c r="S201" i="9"/>
  <c r="S197" i="9"/>
  <c r="S193" i="9"/>
  <c r="S189" i="9"/>
  <c r="S185" i="9"/>
  <c r="S181" i="9"/>
  <c r="S177" i="9"/>
  <c r="S173" i="9"/>
  <c r="S169" i="9"/>
  <c r="S165" i="9"/>
  <c r="S161" i="9"/>
  <c r="S157" i="9"/>
  <c r="S153" i="9"/>
  <c r="S149" i="9"/>
  <c r="S145" i="9"/>
  <c r="S141" i="9"/>
  <c r="S137" i="9"/>
  <c r="S133" i="9"/>
  <c r="S129" i="9"/>
  <c r="S125" i="9"/>
  <c r="S121" i="9"/>
  <c r="S117" i="9"/>
  <c r="S113" i="9"/>
  <c r="S109" i="9"/>
  <c r="S105" i="9"/>
  <c r="S101" i="9"/>
  <c r="S97" i="9"/>
  <c r="S93" i="9"/>
  <c r="S89" i="9"/>
  <c r="S85" i="9"/>
  <c r="S81" i="9"/>
  <c r="S77" i="9"/>
  <c r="S73" i="9"/>
  <c r="S69" i="9"/>
  <c r="S65" i="9"/>
  <c r="S61" i="9"/>
  <c r="S57" i="9"/>
  <c r="S53" i="9"/>
  <c r="S49" i="9"/>
  <c r="S45" i="9"/>
  <c r="S41" i="9"/>
  <c r="S37" i="9"/>
  <c r="S33" i="9"/>
  <c r="S29" i="9"/>
  <c r="S25" i="9"/>
  <c r="S21" i="9"/>
  <c r="S17" i="9"/>
  <c r="S13" i="9"/>
  <c r="S9" i="9"/>
  <c r="S8" i="9"/>
  <c r="J8" i="9"/>
  <c r="S86" i="10"/>
  <c r="S10" i="6"/>
  <c r="J17" i="6"/>
  <c r="J13" i="6"/>
  <c r="S15" i="6"/>
  <c r="S11" i="6"/>
  <c r="J15" i="6"/>
  <c r="J11" i="6"/>
  <c r="J18" i="6"/>
  <c r="J42" i="11"/>
  <c r="J38" i="11"/>
  <c r="J27" i="11"/>
  <c r="J23" i="11"/>
  <c r="S60" i="11"/>
  <c r="S56" i="11"/>
  <c r="S52" i="11"/>
  <c r="S45" i="11"/>
  <c r="S41" i="11"/>
  <c r="S37" i="11"/>
  <c r="J66" i="11"/>
  <c r="S22" i="11"/>
  <c r="S66" i="11"/>
  <c r="S55" i="11"/>
  <c r="S25" i="11"/>
  <c r="S32" i="11"/>
  <c r="S28" i="11"/>
  <c r="S24" i="11"/>
  <c r="S20" i="11"/>
  <c r="S14" i="11"/>
  <c r="S10" i="11"/>
  <c r="S26" i="11"/>
  <c r="S59" i="11"/>
  <c r="S51" i="11"/>
  <c r="S21" i="11"/>
  <c r="S46" i="11"/>
  <c r="S42" i="11"/>
  <c r="S38" i="11"/>
  <c r="S31" i="11"/>
  <c r="S27" i="11"/>
  <c r="S23" i="11"/>
  <c r="S17" i="11"/>
  <c r="S13" i="11"/>
  <c r="S9" i="11"/>
  <c r="J61" i="11"/>
  <c r="J53" i="11"/>
  <c r="J26" i="11"/>
  <c r="J60" i="11"/>
  <c r="J56" i="11"/>
  <c r="J52" i="11"/>
  <c r="J57" i="11"/>
  <c r="J22" i="11"/>
  <c r="S117" i="10"/>
  <c r="S119" i="10"/>
  <c r="S115" i="10"/>
  <c r="S111" i="10"/>
  <c r="S107" i="10"/>
  <c r="S103" i="10"/>
  <c r="S99" i="10"/>
  <c r="S95" i="10"/>
  <c r="S89" i="10"/>
  <c r="S85" i="10"/>
  <c r="S128" i="10"/>
  <c r="S101" i="10"/>
  <c r="J85" i="10"/>
  <c r="S428" i="9"/>
  <c r="S424" i="9"/>
  <c r="S420" i="9"/>
  <c r="S416" i="9"/>
  <c r="S412" i="9"/>
  <c r="S408" i="9"/>
  <c r="S404" i="9"/>
  <c r="S400" i="9"/>
  <c r="S396" i="9"/>
  <c r="S392" i="9"/>
  <c r="S388" i="9"/>
  <c r="S384" i="9"/>
  <c r="S380" i="9"/>
  <c r="S376" i="9"/>
  <c r="S372" i="9"/>
  <c r="S368" i="9"/>
  <c r="S364" i="9"/>
  <c r="S360" i="9"/>
  <c r="S356" i="9"/>
  <c r="S352" i="9"/>
  <c r="S348" i="9"/>
  <c r="S344" i="9"/>
  <c r="S340" i="9"/>
  <c r="S336" i="9"/>
  <c r="S332" i="9"/>
  <c r="S328" i="9"/>
  <c r="S324" i="9"/>
  <c r="S320" i="9"/>
  <c r="S316" i="9"/>
  <c r="S312" i="9"/>
  <c r="S308" i="9"/>
  <c r="S304" i="9"/>
  <c r="S300" i="9"/>
  <c r="S296" i="9"/>
  <c r="S292" i="9"/>
  <c r="S288" i="9"/>
  <c r="S284" i="9"/>
  <c r="S280" i="9"/>
  <c r="S276" i="9"/>
  <c r="S272" i="9"/>
  <c r="S268" i="9"/>
  <c r="S264" i="9"/>
  <c r="S260" i="9"/>
  <c r="S256" i="9"/>
  <c r="S252" i="9"/>
  <c r="S248" i="9"/>
  <c r="S244" i="9"/>
  <c r="S240" i="9"/>
  <c r="S236" i="9"/>
  <c r="S232" i="9"/>
  <c r="S228" i="9"/>
  <c r="S224" i="9"/>
  <c r="S220" i="9"/>
  <c r="S216" i="9"/>
  <c r="S212" i="9"/>
  <c r="S208" i="9"/>
  <c r="S204" i="9"/>
  <c r="S200" i="9"/>
  <c r="S196" i="9"/>
  <c r="S192" i="9"/>
  <c r="S188" i="9"/>
  <c r="S184" i="9"/>
  <c r="S180" i="9"/>
  <c r="S176" i="9"/>
  <c r="S172" i="9"/>
  <c r="S168" i="9"/>
  <c r="S164" i="9"/>
  <c r="S160" i="9"/>
  <c r="S156" i="9"/>
  <c r="S152" i="9"/>
  <c r="S148" i="9"/>
  <c r="S144" i="9"/>
  <c r="S140" i="9"/>
  <c r="S136" i="9"/>
  <c r="S132" i="9"/>
  <c r="S128" i="9"/>
  <c r="S124" i="9"/>
  <c r="S120" i="9"/>
  <c r="S104" i="9"/>
  <c r="S100" i="9"/>
  <c r="S96" i="9"/>
  <c r="S92" i="9"/>
  <c r="S88" i="9"/>
  <c r="S84" i="9"/>
  <c r="S80" i="9"/>
  <c r="S76" i="9"/>
  <c r="S72" i="9"/>
  <c r="S68" i="9"/>
  <c r="S64" i="9"/>
  <c r="S60" i="9"/>
  <c r="S56" i="9"/>
  <c r="S52" i="9"/>
  <c r="S48" i="9"/>
  <c r="S44" i="9"/>
  <c r="S40" i="9"/>
  <c r="S36" i="9"/>
  <c r="S32" i="9"/>
  <c r="S28" i="9"/>
  <c r="S24" i="9"/>
  <c r="S20" i="9"/>
  <c r="S16" i="9"/>
  <c r="S12" i="9"/>
  <c r="S62" i="11"/>
  <c r="S58" i="11"/>
  <c r="S54" i="11"/>
  <c r="S61" i="11"/>
  <c r="S57" i="11"/>
  <c r="S53" i="11"/>
  <c r="S44" i="11"/>
  <c r="S40" i="11"/>
  <c r="S50" i="11"/>
  <c r="S43" i="11"/>
  <c r="S39" i="11"/>
  <c r="J45" i="11"/>
  <c r="J41" i="11"/>
  <c r="J37" i="11"/>
  <c r="J32" i="11"/>
  <c r="J59" i="11"/>
  <c r="J55" i="11"/>
  <c r="J51" i="11"/>
  <c r="J44" i="11"/>
  <c r="J40" i="11"/>
  <c r="J29" i="11"/>
  <c r="J25" i="11"/>
  <c r="J21" i="11"/>
  <c r="J15" i="11"/>
  <c r="J11" i="11"/>
  <c r="S29" i="11"/>
  <c r="S15" i="11"/>
  <c r="S11" i="11"/>
  <c r="J62" i="11"/>
  <c r="J58" i="11"/>
  <c r="J54" i="11"/>
  <c r="J50" i="11"/>
  <c r="J43" i="11"/>
  <c r="J39" i="11"/>
  <c r="J28" i="11"/>
  <c r="J24" i="11"/>
  <c r="S16" i="11"/>
  <c r="S12" i="11"/>
  <c r="J9" i="11"/>
  <c r="J20" i="11"/>
  <c r="J14" i="11"/>
  <c r="J10" i="11"/>
  <c r="S36" i="11"/>
  <c r="S30" i="11"/>
  <c r="J31" i="11"/>
  <c r="J36" i="11"/>
  <c r="J30" i="11"/>
  <c r="J17" i="11"/>
  <c r="J13" i="11"/>
  <c r="J16" i="11"/>
  <c r="J12" i="11"/>
  <c r="S8" i="11"/>
  <c r="J8" i="11"/>
  <c r="S118" i="10"/>
  <c r="S114" i="10"/>
  <c r="S110" i="10"/>
  <c r="S106" i="10"/>
  <c r="S102" i="10"/>
  <c r="S98" i="10"/>
  <c r="S121" i="10"/>
  <c r="S113" i="10"/>
  <c r="S109" i="10"/>
  <c r="S105" i="10"/>
  <c r="S97" i="10"/>
  <c r="J117" i="10"/>
  <c r="J113" i="10"/>
  <c r="J109" i="10"/>
  <c r="J105" i="10"/>
  <c r="J101" i="10"/>
  <c r="J97" i="10"/>
  <c r="J116" i="10"/>
  <c r="J112" i="10"/>
  <c r="J108" i="10"/>
  <c r="J104" i="10"/>
  <c r="J100" i="10"/>
  <c r="J96" i="10"/>
  <c r="J87" i="10"/>
  <c r="J128" i="10"/>
  <c r="J119" i="10"/>
  <c r="J115" i="10"/>
  <c r="J111" i="10"/>
  <c r="J107" i="10"/>
  <c r="J103" i="10"/>
  <c r="J99" i="10"/>
  <c r="J95" i="10"/>
  <c r="J57" i="10"/>
  <c r="S8" i="10"/>
  <c r="J118" i="10"/>
  <c r="J114" i="10"/>
  <c r="J110" i="10"/>
  <c r="J106" i="10"/>
  <c r="J102" i="10"/>
  <c r="J98" i="10"/>
  <c r="J9" i="10"/>
  <c r="S90" i="10"/>
  <c r="J94" i="10"/>
  <c r="S57" i="10"/>
  <c r="S88" i="10"/>
  <c r="S94" i="10"/>
  <c r="S87" i="10"/>
  <c r="S83" i="10"/>
  <c r="S79" i="10"/>
  <c r="S75" i="10"/>
  <c r="S71" i="10"/>
  <c r="S67" i="10"/>
  <c r="J66" i="10"/>
  <c r="J84" i="10"/>
  <c r="J80" i="10"/>
  <c r="J76" i="10"/>
  <c r="J72" i="10"/>
  <c r="J68" i="10"/>
  <c r="J83" i="10"/>
  <c r="J79" i="10"/>
  <c r="J75" i="10"/>
  <c r="J71" i="10"/>
  <c r="J67" i="10"/>
  <c r="J82" i="10"/>
  <c r="J78" i="10"/>
  <c r="J70" i="10"/>
  <c r="J81" i="10"/>
  <c r="J77" i="10"/>
  <c r="J73" i="10"/>
  <c r="J69" i="10"/>
  <c r="J55" i="10"/>
  <c r="J49" i="10"/>
  <c r="J45" i="10"/>
  <c r="J41" i="10"/>
  <c r="J28" i="10"/>
  <c r="J24" i="10"/>
  <c r="J20" i="10"/>
  <c r="J16" i="10"/>
  <c r="J12" i="10"/>
  <c r="J58" i="10"/>
  <c r="J52" i="10"/>
  <c r="J48" i="10"/>
  <c r="J44" i="10"/>
  <c r="J31" i="10"/>
  <c r="J27" i="10"/>
  <c r="J23" i="10"/>
  <c r="J19" i="10"/>
  <c r="J15" i="10"/>
  <c r="J11" i="10"/>
  <c r="S84" i="10"/>
  <c r="S80" i="10"/>
  <c r="S76" i="10"/>
  <c r="S72" i="10"/>
  <c r="S68" i="10"/>
  <c r="S60" i="10"/>
  <c r="S50" i="10"/>
  <c r="S46" i="10"/>
  <c r="S42" i="10"/>
  <c r="S29" i="10"/>
  <c r="S25" i="10"/>
  <c r="S21" i="10"/>
  <c r="S17" i="10"/>
  <c r="S13" i="10"/>
  <c r="S9" i="10"/>
  <c r="S81" i="10"/>
  <c r="S77" i="10"/>
  <c r="S73" i="10"/>
  <c r="S69" i="10"/>
  <c r="S65" i="10"/>
  <c r="S82" i="10"/>
  <c r="S78" i="10"/>
  <c r="S74" i="10"/>
  <c r="S70" i="10"/>
  <c r="S66" i="10"/>
  <c r="S58" i="10"/>
  <c r="S52" i="10"/>
  <c r="S48" i="10"/>
  <c r="S44" i="10"/>
  <c r="J51" i="10"/>
  <c r="J47" i="10"/>
  <c r="J43" i="10"/>
  <c r="J30" i="10"/>
  <c r="J26" i="10"/>
  <c r="J22" i="10"/>
  <c r="J18" i="10"/>
  <c r="J14" i="10"/>
  <c r="J10" i="10"/>
  <c r="S56" i="10"/>
  <c r="J65" i="10"/>
  <c r="J60" i="10"/>
  <c r="J56" i="10"/>
  <c r="S51" i="10"/>
  <c r="S47" i="10"/>
  <c r="S43" i="10"/>
  <c r="S55" i="10"/>
  <c r="S49" i="10"/>
  <c r="S45" i="10"/>
  <c r="S41" i="10"/>
  <c r="S28" i="10"/>
  <c r="S24" i="10"/>
  <c r="S20" i="10"/>
  <c r="S16" i="10"/>
  <c r="S12" i="10"/>
  <c r="S59" i="10"/>
  <c r="J59" i="10"/>
  <c r="J50" i="10"/>
  <c r="J46" i="10"/>
  <c r="J42" i="10"/>
  <c r="S30" i="10"/>
  <c r="S26" i="10"/>
  <c r="S22" i="10"/>
  <c r="S18" i="10"/>
  <c r="S14" i="10"/>
  <c r="S10" i="10"/>
  <c r="S31" i="10"/>
  <c r="S27" i="10"/>
  <c r="S23" i="10"/>
  <c r="S19" i="10"/>
  <c r="S15" i="10"/>
  <c r="S11" i="10"/>
  <c r="J29" i="10"/>
  <c r="J25" i="10"/>
  <c r="J21" i="10"/>
  <c r="J17" i="10"/>
  <c r="J13" i="10"/>
  <c r="J8" i="10"/>
  <c r="S427" i="9"/>
  <c r="S423" i="9"/>
  <c r="S419" i="9"/>
  <c r="S415" i="9"/>
  <c r="S411" i="9"/>
  <c r="S407" i="9"/>
  <c r="S403" i="9"/>
  <c r="S399" i="9"/>
  <c r="S395" i="9"/>
  <c r="S391" i="9"/>
  <c r="S387" i="9"/>
  <c r="S383" i="9"/>
  <c r="S379" i="9"/>
  <c r="S375" i="9"/>
  <c r="S371" i="9"/>
  <c r="S367" i="9"/>
  <c r="S363" i="9"/>
  <c r="S359" i="9"/>
  <c r="S355" i="9"/>
  <c r="S351" i="9"/>
  <c r="S347" i="9"/>
  <c r="S343" i="9"/>
  <c r="S339" i="9"/>
  <c r="S335" i="9"/>
  <c r="S331" i="9"/>
  <c r="S327" i="9"/>
  <c r="S323" i="9"/>
  <c r="S319" i="9"/>
  <c r="S315" i="9"/>
  <c r="S311" i="9"/>
  <c r="S307" i="9"/>
  <c r="S303" i="9"/>
  <c r="S299" i="9"/>
  <c r="S295" i="9"/>
  <c r="S291" i="9"/>
  <c r="S287" i="9"/>
  <c r="S283" i="9"/>
  <c r="S279" i="9"/>
  <c r="S275" i="9"/>
  <c r="S271" i="9"/>
  <c r="S267" i="9"/>
  <c r="S263" i="9"/>
  <c r="S259" i="9"/>
  <c r="S255" i="9"/>
  <c r="S251" i="9"/>
  <c r="S247" i="9"/>
  <c r="S243" i="9"/>
  <c r="S239" i="9"/>
  <c r="S235" i="9"/>
  <c r="S231" i="9"/>
  <c r="S227" i="9"/>
  <c r="S223" i="9"/>
  <c r="S219" i="9"/>
  <c r="S215" i="9"/>
  <c r="S211" i="9"/>
  <c r="S207" i="9"/>
  <c r="S203" i="9"/>
  <c r="S199" i="9"/>
  <c r="S195" i="9"/>
  <c r="S191" i="9"/>
  <c r="S187" i="9"/>
  <c r="S183" i="9"/>
  <c r="S179" i="9"/>
  <c r="S175" i="9"/>
  <c r="S171" i="9"/>
  <c r="S167" i="9"/>
  <c r="S163" i="9"/>
  <c r="S159" i="9"/>
  <c r="S155" i="9"/>
  <c r="S151" i="9"/>
  <c r="S147" i="9"/>
  <c r="S143" i="9"/>
  <c r="S139" i="9"/>
  <c r="S135" i="9"/>
  <c r="S131" i="9"/>
  <c r="S127" i="9"/>
  <c r="S123" i="9"/>
  <c r="S119" i="9"/>
  <c r="S115" i="9"/>
  <c r="S111" i="9"/>
  <c r="S107" i="9"/>
  <c r="S103" i="9"/>
  <c r="S99" i="9"/>
  <c r="S95" i="9"/>
  <c r="S91" i="9"/>
  <c r="S87" i="9"/>
  <c r="S83" i="9"/>
  <c r="S79" i="9"/>
  <c r="S75" i="9"/>
  <c r="S71" i="9"/>
  <c r="S67" i="9"/>
  <c r="S63" i="9"/>
  <c r="S59" i="9"/>
  <c r="S55" i="9"/>
  <c r="S51" i="9"/>
  <c r="S47" i="9"/>
  <c r="S43" i="9"/>
  <c r="S39" i="9"/>
  <c r="S35" i="9"/>
  <c r="S31" i="9"/>
  <c r="S27" i="9"/>
  <c r="S23" i="9"/>
  <c r="S19" i="9"/>
  <c r="S15" i="9"/>
  <c r="S11" i="9"/>
  <c r="J426" i="9"/>
  <c r="J422" i="9"/>
  <c r="J418" i="9"/>
  <c r="J414" i="9"/>
  <c r="J410" i="9"/>
  <c r="J406" i="9"/>
  <c r="J402" i="9"/>
  <c r="J398" i="9"/>
  <c r="J394" i="9"/>
  <c r="J390" i="9"/>
  <c r="J386" i="9"/>
  <c r="J382" i="9"/>
  <c r="J378" i="9"/>
  <c r="J374" i="9"/>
  <c r="J370" i="9"/>
  <c r="J366" i="9"/>
  <c r="J362" i="9"/>
  <c r="J358" i="9"/>
  <c r="J354" i="9"/>
  <c r="J350" i="9"/>
  <c r="J346" i="9"/>
  <c r="J342" i="9"/>
  <c r="J338" i="9"/>
  <c r="J334" i="9"/>
  <c r="J330" i="9"/>
  <c r="J326" i="9"/>
  <c r="J322" i="9"/>
  <c r="J318" i="9"/>
  <c r="J314" i="9"/>
  <c r="J310" i="9"/>
  <c r="J306" i="9"/>
  <c r="J302" i="9"/>
  <c r="J298" i="9"/>
  <c r="J294" i="9"/>
  <c r="J290" i="9"/>
  <c r="J286" i="9"/>
  <c r="J282" i="9"/>
  <c r="J278" i="9"/>
  <c r="J274" i="9"/>
  <c r="J270" i="9"/>
  <c r="J266" i="9"/>
  <c r="J262" i="9"/>
  <c r="J258" i="9"/>
  <c r="J254" i="9"/>
  <c r="J250" i="9"/>
  <c r="J246" i="9"/>
  <c r="J242" i="9"/>
  <c r="J238" i="9"/>
  <c r="J234" i="9"/>
  <c r="J230" i="9"/>
  <c r="J226" i="9"/>
  <c r="J222" i="9"/>
  <c r="J218" i="9"/>
  <c r="J214" i="9"/>
  <c r="J210" i="9"/>
  <c r="J206" i="9"/>
  <c r="J202" i="9"/>
  <c r="J198" i="9"/>
  <c r="J194" i="9"/>
  <c r="J190" i="9"/>
  <c r="J186" i="9"/>
  <c r="J182" i="9"/>
  <c r="J178" i="9"/>
  <c r="J174" i="9"/>
  <c r="J170" i="9"/>
  <c r="J166" i="9"/>
  <c r="J162" i="9"/>
  <c r="J158" i="9"/>
  <c r="J154" i="9"/>
  <c r="J150" i="9"/>
  <c r="J146" i="9"/>
  <c r="J142" i="9"/>
  <c r="J138" i="9"/>
  <c r="J134" i="9"/>
  <c r="J130" i="9"/>
  <c r="J126" i="9"/>
  <c r="J122" i="9"/>
  <c r="J118" i="9"/>
  <c r="J114" i="9"/>
  <c r="J110" i="9"/>
  <c r="J106" i="9"/>
  <c r="J102" i="9"/>
  <c r="J98" i="9"/>
  <c r="J94" i="9"/>
  <c r="J90" i="9"/>
  <c r="J86" i="9"/>
  <c r="J82" i="9"/>
  <c r="J78" i="9"/>
  <c r="J74" i="9"/>
  <c r="J70" i="9"/>
  <c r="J66" i="9"/>
  <c r="J62" i="9"/>
  <c r="J58" i="9"/>
  <c r="J54" i="9"/>
  <c r="J50" i="9"/>
  <c r="J46" i="9"/>
  <c r="J42" i="9"/>
  <c r="J38" i="9"/>
  <c r="J34" i="9"/>
  <c r="J30" i="9"/>
  <c r="J26" i="9"/>
  <c r="J22" i="9"/>
  <c r="J18" i="9"/>
  <c r="J14" i="9"/>
  <c r="J10" i="9"/>
  <c r="J11" i="9"/>
  <c r="J427" i="9"/>
  <c r="J423" i="9"/>
  <c r="J419" i="9"/>
  <c r="J415" i="9"/>
  <c r="J411" i="9"/>
  <c r="J407" i="9"/>
  <c r="J403" i="9"/>
  <c r="J399" i="9"/>
  <c r="J395" i="9"/>
  <c r="J391" i="9"/>
  <c r="J387" i="9"/>
  <c r="J383" i="9"/>
  <c r="J379" i="9"/>
  <c r="J375" i="9"/>
  <c r="J371" i="9"/>
  <c r="J367" i="9"/>
  <c r="J363" i="9"/>
  <c r="J359" i="9"/>
  <c r="J355" i="9"/>
  <c r="J351" i="9"/>
  <c r="J347" i="9"/>
  <c r="J343" i="9"/>
  <c r="J339" i="9"/>
  <c r="J335" i="9"/>
  <c r="J331" i="9"/>
  <c r="J327" i="9"/>
  <c r="J323" i="9"/>
  <c r="J319" i="9"/>
  <c r="J315" i="9"/>
  <c r="J311" i="9"/>
  <c r="J307" i="9"/>
  <c r="J303" i="9"/>
  <c r="J299" i="9"/>
  <c r="J295" i="9"/>
  <c r="J291" i="9"/>
  <c r="J287" i="9"/>
  <c r="J283" i="9"/>
  <c r="J279" i="9"/>
  <c r="J275" i="9"/>
  <c r="J271" i="9"/>
  <c r="J267" i="9"/>
  <c r="J263" i="9"/>
  <c r="J259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5" i="9"/>
  <c r="J191" i="9"/>
  <c r="J187" i="9"/>
  <c r="J183" i="9"/>
  <c r="J179" i="9"/>
  <c r="J175" i="9"/>
  <c r="J171" i="9"/>
  <c r="J167" i="9"/>
  <c r="J163" i="9"/>
  <c r="J159" i="9"/>
  <c r="J155" i="9"/>
  <c r="J151" i="9"/>
  <c r="J147" i="9"/>
  <c r="J143" i="9"/>
  <c r="J139" i="9"/>
  <c r="J135" i="9"/>
  <c r="J131" i="9"/>
  <c r="J127" i="9"/>
  <c r="J123" i="9"/>
  <c r="J119" i="9"/>
  <c r="J115" i="9"/>
  <c r="J111" i="9"/>
  <c r="J107" i="9"/>
  <c r="S116" i="9"/>
  <c r="S112" i="9"/>
  <c r="S108" i="9"/>
  <c r="J425" i="9"/>
  <c r="J421" i="9"/>
  <c r="J417" i="9"/>
  <c r="J413" i="9"/>
  <c r="J409" i="9"/>
  <c r="J405" i="9"/>
  <c r="J401" i="9"/>
  <c r="J397" i="9"/>
  <c r="J393" i="9"/>
  <c r="J389" i="9"/>
  <c r="J385" i="9"/>
  <c r="J381" i="9"/>
  <c r="J377" i="9"/>
  <c r="J373" i="9"/>
  <c r="J369" i="9"/>
  <c r="J365" i="9"/>
  <c r="J361" i="9"/>
  <c r="J357" i="9"/>
  <c r="J353" i="9"/>
  <c r="J349" i="9"/>
  <c r="J345" i="9"/>
  <c r="J337" i="9"/>
  <c r="J333" i="9"/>
  <c r="J329" i="9"/>
  <c r="J325" i="9"/>
  <c r="J321" i="9"/>
  <c r="J317" i="9"/>
  <c r="J313" i="9"/>
  <c r="J305" i="9"/>
  <c r="J301" i="9"/>
  <c r="J297" i="9"/>
  <c r="J289" i="9"/>
  <c r="J285" i="9"/>
  <c r="J281" i="9"/>
  <c r="J273" i="9"/>
  <c r="J269" i="9"/>
  <c r="J265" i="9"/>
  <c r="J261" i="9"/>
  <c r="J257" i="9"/>
  <c r="J253" i="9"/>
  <c r="J249" i="9"/>
  <c r="J241" i="9"/>
  <c r="J237" i="9"/>
  <c r="J233" i="9"/>
  <c r="J225" i="9"/>
  <c r="J221" i="9"/>
  <c r="J217" i="9"/>
  <c r="J209" i="9"/>
  <c r="J205" i="9"/>
  <c r="J201" i="9"/>
  <c r="J197" i="9"/>
  <c r="J193" i="9"/>
  <c r="J189" i="9"/>
  <c r="J185" i="9"/>
  <c r="J177" i="9"/>
  <c r="J173" i="9"/>
  <c r="J169" i="9"/>
  <c r="J161" i="9"/>
  <c r="J157" i="9"/>
  <c r="J153" i="9"/>
  <c r="J145" i="9"/>
  <c r="J141" i="9"/>
  <c r="J137" i="9"/>
  <c r="J133" i="9"/>
  <c r="J129" i="9"/>
  <c r="J125" i="9"/>
  <c r="J121" i="9"/>
  <c r="J113" i="9"/>
  <c r="J109" i="9"/>
  <c r="J105" i="9"/>
  <c r="J97" i="9"/>
  <c r="J93" i="9"/>
  <c r="J89" i="9"/>
  <c r="J81" i="9"/>
  <c r="J77" i="9"/>
  <c r="J73" i="9"/>
  <c r="J69" i="9"/>
  <c r="J65" i="9"/>
  <c r="J61" i="9"/>
  <c r="J57" i="9"/>
  <c r="J49" i="9"/>
  <c r="J45" i="9"/>
  <c r="J41" i="9"/>
  <c r="J33" i="9"/>
  <c r="J29" i="9"/>
  <c r="J25" i="9"/>
  <c r="J17" i="9"/>
  <c r="J13" i="9"/>
  <c r="J9" i="9"/>
  <c r="S426" i="9"/>
  <c r="S422" i="9"/>
  <c r="S418" i="9"/>
  <c r="S414" i="9"/>
  <c r="S410" i="9"/>
  <c r="S406" i="9"/>
  <c r="S402" i="9"/>
  <c r="S398" i="9"/>
  <c r="S394" i="9"/>
  <c r="S390" i="9"/>
  <c r="S386" i="9"/>
  <c r="S382" i="9"/>
  <c r="S378" i="9"/>
  <c r="S374" i="9"/>
  <c r="S370" i="9"/>
  <c r="S366" i="9"/>
  <c r="S362" i="9"/>
  <c r="S358" i="9"/>
  <c r="S354" i="9"/>
  <c r="S350" i="9"/>
  <c r="S346" i="9"/>
  <c r="S342" i="9"/>
  <c r="S338" i="9"/>
  <c r="S334" i="9"/>
  <c r="S330" i="9"/>
  <c r="S326" i="9"/>
  <c r="S322" i="9"/>
  <c r="S318" i="9"/>
  <c r="S314" i="9"/>
  <c r="S310" i="9"/>
  <c r="S306" i="9"/>
  <c r="S302" i="9"/>
  <c r="S298" i="9"/>
  <c r="S294" i="9"/>
  <c r="S290" i="9"/>
  <c r="S286" i="9"/>
  <c r="S282" i="9"/>
  <c r="S278" i="9"/>
  <c r="S274" i="9"/>
  <c r="S270" i="9"/>
  <c r="S266" i="9"/>
  <c r="S262" i="9"/>
  <c r="S258" i="9"/>
  <c r="S254" i="9"/>
  <c r="S250" i="9"/>
  <c r="S246" i="9"/>
  <c r="S242" i="9"/>
  <c r="S238" i="9"/>
  <c r="S234" i="9"/>
  <c r="S230" i="9"/>
  <c r="S226" i="9"/>
  <c r="S222" i="9"/>
  <c r="S218" i="9"/>
  <c r="S214" i="9"/>
  <c r="S210" i="9"/>
  <c r="S206" i="9"/>
  <c r="S202" i="9"/>
  <c r="S198" i="9"/>
  <c r="S194" i="9"/>
  <c r="S190" i="9"/>
  <c r="S186" i="9"/>
  <c r="S182" i="9"/>
  <c r="S178" i="9"/>
  <c r="S174" i="9"/>
  <c r="S170" i="9"/>
  <c r="S166" i="9"/>
  <c r="S162" i="9"/>
  <c r="S158" i="9"/>
  <c r="S154" i="9"/>
  <c r="S150" i="9"/>
  <c r="S146" i="9"/>
  <c r="S142" i="9"/>
  <c r="S138" i="9"/>
  <c r="S134" i="9"/>
  <c r="S130" i="9"/>
  <c r="S126" i="9"/>
  <c r="S122" i="9"/>
  <c r="S118" i="9"/>
  <c r="S114" i="9"/>
  <c r="S110" i="9"/>
  <c r="S106" i="9"/>
  <c r="S102" i="9"/>
  <c r="S98" i="9"/>
  <c r="S94" i="9"/>
  <c r="S90" i="9"/>
  <c r="S86" i="9"/>
  <c r="S82" i="9"/>
  <c r="S78" i="9"/>
  <c r="S74" i="9"/>
  <c r="S70" i="9"/>
  <c r="S66" i="9"/>
  <c r="S62" i="9"/>
  <c r="S58" i="9"/>
  <c r="S54" i="9"/>
  <c r="S50" i="9"/>
  <c r="S46" i="9"/>
  <c r="S42" i="9"/>
  <c r="S38" i="9"/>
  <c r="S34" i="9"/>
  <c r="S30" i="9"/>
  <c r="S26" i="9"/>
  <c r="S22" i="9"/>
  <c r="S18" i="9"/>
  <c r="S14" i="9"/>
  <c r="S10" i="9"/>
  <c r="J428" i="9"/>
  <c r="J424" i="9"/>
  <c r="J420" i="9"/>
  <c r="J416" i="9"/>
  <c r="J412" i="9"/>
  <c r="J408" i="9"/>
  <c r="J404" i="9"/>
  <c r="J400" i="9"/>
  <c r="J396" i="9"/>
  <c r="J341" i="9"/>
  <c r="J309" i="9"/>
  <c r="J293" i="9"/>
  <c r="J277" i="9"/>
  <c r="J245" i="9"/>
  <c r="J229" i="9"/>
  <c r="J213" i="9"/>
  <c r="J181" i="9"/>
  <c r="J165" i="9"/>
  <c r="J149" i="9"/>
  <c r="J117" i="9"/>
  <c r="J101" i="9"/>
  <c r="J85" i="9"/>
  <c r="J53" i="9"/>
  <c r="J37" i="9"/>
  <c r="J21" i="9"/>
  <c r="J143" i="8"/>
  <c r="J139" i="8"/>
  <c r="J135" i="8"/>
  <c r="J131" i="8"/>
  <c r="J127" i="8"/>
  <c r="J123" i="8"/>
  <c r="J119" i="8"/>
  <c r="J115" i="8"/>
  <c r="J111" i="8"/>
  <c r="J107" i="8"/>
  <c r="J103" i="8"/>
  <c r="J99" i="8"/>
  <c r="J95" i="8"/>
  <c r="J91" i="8"/>
  <c r="J87" i="8"/>
  <c r="J83" i="8"/>
  <c r="J79" i="8"/>
  <c r="J75" i="8"/>
  <c r="J71" i="8"/>
  <c r="J67" i="8"/>
  <c r="J63" i="8"/>
  <c r="J59" i="8"/>
  <c r="J55" i="8"/>
  <c r="J51" i="8"/>
  <c r="J47" i="8"/>
  <c r="J43" i="8"/>
  <c r="J39" i="8"/>
  <c r="J35" i="8"/>
  <c r="J31" i="8"/>
  <c r="J27" i="8"/>
  <c r="J23" i="8"/>
  <c r="J19" i="8"/>
  <c r="J15" i="8"/>
  <c r="J11" i="8"/>
  <c r="S139" i="8"/>
  <c r="S131" i="8"/>
  <c r="J145" i="8"/>
  <c r="J141" i="8"/>
  <c r="J137" i="8"/>
  <c r="J133" i="8"/>
  <c r="J129" i="8"/>
  <c r="J125" i="8"/>
  <c r="J121" i="8"/>
  <c r="J117" i="8"/>
  <c r="J113" i="8"/>
  <c r="J109" i="8"/>
  <c r="J105" i="8"/>
  <c r="J101" i="8"/>
  <c r="J97" i="8"/>
  <c r="J93" i="8"/>
  <c r="J89" i="8"/>
  <c r="J85" i="8"/>
  <c r="J81" i="8"/>
  <c r="J77" i="8"/>
  <c r="J73" i="8"/>
  <c r="J69" i="8"/>
  <c r="J65" i="8"/>
  <c r="J61" i="8"/>
  <c r="J57" i="8"/>
  <c r="J53" i="8"/>
  <c r="J49" i="8"/>
  <c r="J45" i="8"/>
  <c r="J41" i="8"/>
  <c r="J37" i="8"/>
  <c r="J33" i="8"/>
  <c r="J29" i="8"/>
  <c r="J25" i="8"/>
  <c r="J21" i="8"/>
  <c r="J17" i="8"/>
  <c r="J13" i="8"/>
  <c r="J9" i="8"/>
  <c r="S144" i="8"/>
  <c r="S140" i="8"/>
  <c r="S136" i="8"/>
  <c r="S132" i="8"/>
  <c r="S142" i="8"/>
  <c r="S138" i="8"/>
  <c r="S134" i="8"/>
  <c r="J142" i="8"/>
  <c r="J138" i="8"/>
  <c r="J134" i="8"/>
  <c r="J130" i="8"/>
  <c r="J126" i="8"/>
  <c r="J122" i="8"/>
  <c r="J118" i="8"/>
  <c r="J114" i="8"/>
  <c r="J110" i="8"/>
  <c r="J106" i="8"/>
  <c r="J102" i="8"/>
  <c r="J98" i="8"/>
  <c r="J94" i="8"/>
  <c r="J90" i="8"/>
  <c r="J86" i="8"/>
  <c r="J82" i="8"/>
  <c r="J78" i="8"/>
  <c r="J74" i="8"/>
  <c r="J70" i="8"/>
  <c r="J66" i="8"/>
  <c r="J62" i="8"/>
  <c r="J58" i="8"/>
  <c r="J54" i="8"/>
  <c r="J50" i="8"/>
  <c r="J46" i="8"/>
  <c r="J42" i="8"/>
  <c r="J38" i="8"/>
  <c r="J34" i="8"/>
  <c r="J30" i="8"/>
  <c r="J26" i="8"/>
  <c r="J22" i="8"/>
  <c r="J18" i="8"/>
  <c r="J14" i="8"/>
  <c r="J10" i="8"/>
  <c r="J144" i="8"/>
  <c r="J140" i="8"/>
  <c r="J136" i="8"/>
  <c r="J132" i="8"/>
  <c r="J128" i="8"/>
  <c r="J124" i="8"/>
  <c r="J120" i="8"/>
  <c r="J116" i="8"/>
  <c r="J112" i="8"/>
  <c r="J108" i="8"/>
  <c r="J104" i="8"/>
  <c r="J100" i="8"/>
  <c r="J96" i="8"/>
  <c r="J92" i="8"/>
  <c r="J88" i="8"/>
  <c r="J84" i="8"/>
  <c r="J80" i="8"/>
  <c r="J76" i="8"/>
  <c r="J72" i="8"/>
  <c r="J68" i="8"/>
  <c r="J64" i="8"/>
  <c r="J60" i="8"/>
  <c r="J56" i="8"/>
  <c r="J52" i="8"/>
  <c r="J48" i="8"/>
  <c r="J44" i="8"/>
  <c r="J40" i="8"/>
  <c r="J36" i="8"/>
  <c r="J32" i="8"/>
  <c r="J28" i="8"/>
  <c r="J24" i="8"/>
  <c r="J20" i="8"/>
  <c r="J16" i="8"/>
  <c r="J12" i="8"/>
  <c r="S145" i="8"/>
  <c r="S143" i="8"/>
  <c r="S135" i="8"/>
  <c r="S141" i="8"/>
  <c r="S137" i="8"/>
  <c r="S133" i="8"/>
  <c r="J36" i="7"/>
  <c r="J32" i="7"/>
  <c r="J28" i="7"/>
  <c r="J24" i="7"/>
  <c r="J20" i="7"/>
  <c r="J16" i="7"/>
  <c r="J12" i="7"/>
  <c r="J35" i="7"/>
  <c r="J31" i="7"/>
  <c r="J27" i="7"/>
  <c r="J23" i="7"/>
  <c r="J19" i="7"/>
  <c r="J15" i="7"/>
  <c r="J11" i="7"/>
  <c r="J34" i="7"/>
  <c r="J30" i="7"/>
  <c r="J26" i="7"/>
  <c r="J22" i="7"/>
  <c r="J18" i="7"/>
  <c r="J14" i="7"/>
  <c r="J10" i="7"/>
  <c r="J37" i="7"/>
  <c r="J33" i="7"/>
  <c r="J29" i="7"/>
  <c r="J25" i="7"/>
  <c r="J21" i="7"/>
  <c r="J17" i="7"/>
  <c r="J13" i="7"/>
  <c r="J9" i="7"/>
  <c r="S17" i="6"/>
  <c r="S13" i="6"/>
  <c r="S18" i="6"/>
  <c r="S9" i="6"/>
  <c r="S14" i="6"/>
  <c r="J9" i="6"/>
  <c r="J14" i="6"/>
  <c r="J10" i="6"/>
  <c r="J392" i="9"/>
  <c r="J388" i="9"/>
  <c r="J384" i="9"/>
  <c r="J380" i="9"/>
  <c r="J376" i="9"/>
  <c r="J372" i="9"/>
  <c r="J368" i="9"/>
  <c r="J364" i="9"/>
  <c r="J360" i="9"/>
  <c r="J356" i="9"/>
  <c r="J352" i="9"/>
  <c r="J348" i="9"/>
  <c r="J344" i="9"/>
  <c r="J340" i="9"/>
  <c r="J336" i="9"/>
  <c r="J332" i="9"/>
  <c r="J328" i="9"/>
  <c r="J324" i="9"/>
  <c r="J320" i="9"/>
  <c r="J316" i="9"/>
  <c r="J312" i="9"/>
  <c r="J308" i="9"/>
  <c r="J304" i="9"/>
  <c r="J300" i="9"/>
  <c r="J296" i="9"/>
  <c r="J292" i="9"/>
  <c r="J288" i="9"/>
  <c r="J284" i="9"/>
  <c r="J280" i="9"/>
  <c r="J276" i="9"/>
  <c r="J272" i="9"/>
  <c r="J268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200" i="9"/>
  <c r="J196" i="9"/>
  <c r="J192" i="9"/>
  <c r="J188" i="9"/>
  <c r="J184" i="9"/>
  <c r="J180" i="9"/>
  <c r="J176" i="9"/>
  <c r="J172" i="9"/>
  <c r="J168" i="9"/>
  <c r="J164" i="9"/>
  <c r="J160" i="9"/>
  <c r="J156" i="9"/>
  <c r="J152" i="9"/>
  <c r="J148" i="9"/>
  <c r="J144" i="9"/>
  <c r="J140" i="9"/>
  <c r="J136" i="9"/>
  <c r="J132" i="9"/>
  <c r="J128" i="9"/>
  <c r="J124" i="9"/>
  <c r="J120" i="9"/>
  <c r="J116" i="9"/>
  <c r="J112" i="9"/>
  <c r="J108" i="9"/>
  <c r="J104" i="9"/>
  <c r="J100" i="9"/>
  <c r="J96" i="9"/>
  <c r="J92" i="9"/>
  <c r="J88" i="9"/>
  <c r="J84" i="9"/>
  <c r="J80" i="9"/>
  <c r="J76" i="9"/>
  <c r="J72" i="9"/>
  <c r="J68" i="9"/>
  <c r="J64" i="9"/>
  <c r="J60" i="9"/>
  <c r="J56" i="9"/>
  <c r="J52" i="9"/>
  <c r="J48" i="9"/>
  <c r="J44" i="9"/>
  <c r="J40" i="9"/>
  <c r="J36" i="9"/>
  <c r="J32" i="9"/>
  <c r="J28" i="9"/>
  <c r="J24" i="9"/>
  <c r="J20" i="9"/>
  <c r="J16" i="9"/>
  <c r="J12" i="9"/>
  <c r="S16" i="6"/>
  <c r="S12" i="6"/>
  <c r="J16" i="6"/>
  <c r="J12" i="6"/>
  <c r="E29" i="5" l="1"/>
  <c r="J29" i="5"/>
  <c r="I29" i="5"/>
  <c r="H29" i="5"/>
  <c r="I29" i="4"/>
  <c r="K29" i="4" s="1"/>
  <c r="H29" i="4"/>
  <c r="E29" i="4"/>
  <c r="S64" i="8"/>
  <c r="S65" i="8"/>
  <c r="S67" i="8"/>
  <c r="S68" i="8"/>
  <c r="S69" i="8"/>
  <c r="S71" i="8"/>
  <c r="S72" i="8"/>
  <c r="S73" i="8"/>
  <c r="S75" i="8"/>
  <c r="S76" i="8"/>
  <c r="S77" i="8"/>
  <c r="S79" i="8"/>
  <c r="S80" i="8"/>
  <c r="S81" i="8"/>
  <c r="S83" i="8"/>
  <c r="S84" i="8"/>
  <c r="S85" i="8"/>
  <c r="S87" i="8"/>
  <c r="S88" i="8"/>
  <c r="S89" i="8"/>
  <c r="S91" i="8"/>
  <c r="S92" i="8"/>
  <c r="S93" i="8"/>
  <c r="S95" i="8"/>
  <c r="S96" i="8"/>
  <c r="S97" i="8"/>
  <c r="S99" i="8"/>
  <c r="S100" i="8"/>
  <c r="S101" i="8"/>
  <c r="S103" i="8"/>
  <c r="S104" i="8"/>
  <c r="S105" i="8"/>
  <c r="S107" i="8"/>
  <c r="S108" i="8"/>
  <c r="S109" i="8"/>
  <c r="S111" i="8"/>
  <c r="S112" i="8"/>
  <c r="S113" i="8"/>
  <c r="S115" i="8"/>
  <c r="S116" i="8"/>
  <c r="S117" i="8"/>
  <c r="S119" i="8"/>
  <c r="S120" i="8"/>
  <c r="S121" i="8"/>
  <c r="S123" i="8"/>
  <c r="S124" i="8"/>
  <c r="S125" i="8"/>
  <c r="S127" i="8"/>
  <c r="S128" i="8"/>
  <c r="S129" i="8"/>
  <c r="O8" i="8"/>
  <c r="N8" i="8"/>
  <c r="L8" i="8"/>
  <c r="K8" i="8"/>
  <c r="F8" i="8"/>
  <c r="E8" i="8"/>
  <c r="C8" i="8"/>
  <c r="H8" i="7" l="1"/>
  <c r="K29" i="5"/>
  <c r="G8" i="8"/>
  <c r="P8" i="8"/>
  <c r="Q8" i="8"/>
  <c r="R8" i="8"/>
  <c r="M8" i="8"/>
  <c r="H8" i="8"/>
  <c r="I8" i="8"/>
  <c r="D8" i="8"/>
  <c r="G8" i="7"/>
  <c r="P8" i="7"/>
  <c r="Q8" i="7"/>
  <c r="R8" i="7"/>
  <c r="M8" i="7"/>
  <c r="I8" i="7"/>
  <c r="D8" i="7"/>
  <c r="S130" i="8"/>
  <c r="S126" i="8"/>
  <c r="S122" i="8"/>
  <c r="S118" i="8"/>
  <c r="S114" i="8"/>
  <c r="S110" i="8"/>
  <c r="S106" i="8"/>
  <c r="S102" i="8"/>
  <c r="S98" i="8"/>
  <c r="S94" i="8"/>
  <c r="S90" i="8"/>
  <c r="S86" i="8"/>
  <c r="S82" i="8"/>
  <c r="S78" i="8"/>
  <c r="S74" i="8"/>
  <c r="S70" i="8"/>
  <c r="S66" i="8"/>
  <c r="J8" i="8" l="1"/>
  <c r="S63" i="8"/>
  <c r="S61" i="8"/>
  <c r="S60" i="8"/>
  <c r="S59" i="8"/>
  <c r="S58" i="8"/>
  <c r="S57" i="8"/>
  <c r="S56" i="8"/>
  <c r="S55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52" i="8" l="1"/>
  <c r="S53" i="8"/>
  <c r="S54" i="8"/>
  <c r="S62" i="8"/>
  <c r="S37" i="7"/>
  <c r="S36" i="7"/>
  <c r="S35" i="7"/>
  <c r="S34" i="7"/>
  <c r="S32" i="7"/>
  <c r="S31" i="7"/>
  <c r="S30" i="7"/>
  <c r="S28" i="7"/>
  <c r="S27" i="7"/>
  <c r="S24" i="7"/>
  <c r="S23" i="7"/>
  <c r="S20" i="7"/>
  <c r="S19" i="7"/>
  <c r="S16" i="7"/>
  <c r="S15" i="7"/>
  <c r="S14" i="7"/>
  <c r="S13" i="7"/>
  <c r="S12" i="7"/>
  <c r="S11" i="7"/>
  <c r="S10" i="7"/>
  <c r="S9" i="7"/>
  <c r="P8" i="6"/>
  <c r="R8" i="6"/>
  <c r="Q8" i="6"/>
  <c r="H8" i="6"/>
  <c r="J28" i="5"/>
  <c r="I28" i="5"/>
  <c r="H28" i="5"/>
  <c r="E28" i="5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J38" i="5" s="1"/>
  <c r="I22" i="5"/>
  <c r="I38" i="5" s="1"/>
  <c r="H22" i="5"/>
  <c r="E22" i="5"/>
  <c r="J21" i="5"/>
  <c r="J34" i="5" s="1"/>
  <c r="I21" i="5"/>
  <c r="I34" i="5" s="1"/>
  <c r="H21" i="5"/>
  <c r="H34" i="5" s="1"/>
  <c r="E21" i="5"/>
  <c r="E34" i="5" s="1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J16" i="5"/>
  <c r="I16" i="5"/>
  <c r="H16" i="5"/>
  <c r="E16" i="5"/>
  <c r="J15" i="5"/>
  <c r="I15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E12" i="5"/>
  <c r="J11" i="5"/>
  <c r="I11" i="5"/>
  <c r="H11" i="5"/>
  <c r="E11" i="5"/>
  <c r="J10" i="5"/>
  <c r="J37" i="5" s="1"/>
  <c r="I10" i="5"/>
  <c r="I37" i="5" s="1"/>
  <c r="H10" i="5"/>
  <c r="E10" i="5"/>
  <c r="J28" i="4"/>
  <c r="I28" i="4"/>
  <c r="H28" i="4"/>
  <c r="E28" i="4"/>
  <c r="C65524" i="4"/>
  <c r="J27" i="4"/>
  <c r="I27" i="4"/>
  <c r="H27" i="4"/>
  <c r="E27" i="4"/>
  <c r="J26" i="4"/>
  <c r="I26" i="4"/>
  <c r="H26" i="4"/>
  <c r="E26" i="4"/>
  <c r="J25" i="4"/>
  <c r="I25" i="4"/>
  <c r="H25" i="4"/>
  <c r="E25" i="4"/>
  <c r="J24" i="4"/>
  <c r="I24" i="4"/>
  <c r="H24" i="4"/>
  <c r="E24" i="4"/>
  <c r="J23" i="4"/>
  <c r="J38" i="4" s="1"/>
  <c r="I23" i="4"/>
  <c r="H23" i="4"/>
  <c r="E23" i="4"/>
  <c r="I22" i="4"/>
  <c r="H22" i="4"/>
  <c r="E22" i="4"/>
  <c r="J21" i="4"/>
  <c r="J34" i="4" s="1"/>
  <c r="I21" i="4"/>
  <c r="I34" i="4" s="1"/>
  <c r="H21" i="4"/>
  <c r="H34" i="4" s="1"/>
  <c r="E21" i="4"/>
  <c r="E34" i="4" s="1"/>
  <c r="J20" i="4"/>
  <c r="I20" i="4"/>
  <c r="H20" i="4"/>
  <c r="E20" i="4"/>
  <c r="J19" i="4"/>
  <c r="I19" i="4"/>
  <c r="H19" i="4"/>
  <c r="E19" i="4"/>
  <c r="J18" i="4"/>
  <c r="I18" i="4"/>
  <c r="H18" i="4"/>
  <c r="E18" i="4"/>
  <c r="J17" i="4"/>
  <c r="I17" i="4"/>
  <c r="H17" i="4"/>
  <c r="E17" i="4"/>
  <c r="J16" i="4"/>
  <c r="I16" i="4"/>
  <c r="H16" i="4"/>
  <c r="E16" i="4"/>
  <c r="J15" i="4"/>
  <c r="I15" i="4"/>
  <c r="H15" i="4"/>
  <c r="E15" i="4"/>
  <c r="J14" i="4"/>
  <c r="I14" i="4"/>
  <c r="H14" i="4"/>
  <c r="E14" i="4"/>
  <c r="J13" i="4"/>
  <c r="I13" i="4"/>
  <c r="H13" i="4"/>
  <c r="E13" i="4"/>
  <c r="J12" i="4"/>
  <c r="I12" i="4"/>
  <c r="H12" i="4"/>
  <c r="E12" i="4"/>
  <c r="J11" i="4"/>
  <c r="I11" i="4"/>
  <c r="H11" i="4"/>
  <c r="E11" i="4"/>
  <c r="J10" i="4"/>
  <c r="J37" i="4" s="1"/>
  <c r="I10" i="4"/>
  <c r="I37" i="4" s="1"/>
  <c r="H10" i="4"/>
  <c r="E10" i="4"/>
  <c r="I38" i="4" l="1"/>
  <c r="I39" i="5"/>
  <c r="J39" i="5"/>
  <c r="I39" i="4"/>
  <c r="J39" i="4"/>
  <c r="K13" i="5"/>
  <c r="K17" i="5"/>
  <c r="G39" i="5"/>
  <c r="S18" i="7"/>
  <c r="S22" i="7"/>
  <c r="S26" i="7"/>
  <c r="S33" i="7"/>
  <c r="S17" i="7"/>
  <c r="S21" i="7"/>
  <c r="S25" i="7"/>
  <c r="S29" i="7"/>
  <c r="K18" i="5"/>
  <c r="K20" i="5"/>
  <c r="K21" i="5"/>
  <c r="K34" i="5" s="1"/>
  <c r="K26" i="5"/>
  <c r="K12" i="5"/>
  <c r="K14" i="5"/>
  <c r="K16" i="5"/>
  <c r="K25" i="5"/>
  <c r="K28" i="5"/>
  <c r="K12" i="4"/>
  <c r="K13" i="4"/>
  <c r="K16" i="4"/>
  <c r="K20" i="4"/>
  <c r="K18" i="4"/>
  <c r="K11" i="4"/>
  <c r="K19" i="4"/>
  <c r="K21" i="4"/>
  <c r="K34" i="4" s="1"/>
  <c r="K19" i="5"/>
  <c r="H37" i="4"/>
  <c r="K17" i="4"/>
  <c r="K15" i="5"/>
  <c r="J8" i="7"/>
  <c r="G8" i="6"/>
  <c r="I8" i="6"/>
  <c r="D8" i="6"/>
  <c r="M8" i="6"/>
  <c r="S8" i="6" s="1"/>
  <c r="K37" i="5"/>
  <c r="K24" i="5"/>
  <c r="K23" i="5"/>
  <c r="K27" i="5"/>
  <c r="K10" i="5"/>
  <c r="K22" i="5"/>
  <c r="H37" i="5"/>
  <c r="K11" i="5"/>
  <c r="K28" i="4"/>
  <c r="K23" i="4"/>
  <c r="K25" i="4"/>
  <c r="K26" i="4"/>
  <c r="K24" i="4"/>
  <c r="E38" i="4"/>
  <c r="K14" i="4"/>
  <c r="K15" i="4"/>
  <c r="K10" i="4"/>
  <c r="K22" i="4"/>
  <c r="K27" i="4"/>
  <c r="H38" i="4"/>
  <c r="K38" i="4" l="1"/>
  <c r="H39" i="4"/>
  <c r="E39" i="4"/>
  <c r="H39" i="5"/>
  <c r="J8" i="6"/>
  <c r="K38" i="5"/>
  <c r="K39" i="5" s="1"/>
  <c r="K37" i="4"/>
  <c r="K39" i="4" l="1"/>
  <c r="S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79575522</author>
  </authors>
  <commentList>
    <comment ref="C11" authorId="0" shapeId="0" xr:uid="{00000000-0006-0000-0000-000001000000}">
      <text>
        <r>
          <rPr>
            <sz val="10"/>
            <color indexed="81"/>
            <rFont val="Arial"/>
            <family val="2"/>
          </rPr>
          <t>Nivel de ocupación no considera la distancia de los trayectos: 
Ocupación =(Pasajeros / sillas)*100%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<sst xmlns="http://schemas.openxmlformats.org/spreadsheetml/2006/main" count="1796" uniqueCount="663">
  <si>
    <t>Aeronáutica Civil de Colombia</t>
  </si>
  <si>
    <t>Oficina de Transporte Aéreo</t>
  </si>
  <si>
    <t>Grupo de Estudios Sectoriales</t>
  </si>
  <si>
    <t>Transporte de Pasajeros</t>
  </si>
  <si>
    <t>Operación regular y no regular</t>
  </si>
  <si>
    <t>Nivel Ocupación</t>
  </si>
  <si>
    <t>Sin considerar la distancia de los trayectos</t>
  </si>
  <si>
    <t>Novedades</t>
  </si>
  <si>
    <t>Novedades y conceptos importantes para la interpretación de la información.</t>
  </si>
  <si>
    <t>Cuadro 2.1A</t>
  </si>
  <si>
    <t>Comportamiento Oferta y Demanda Pasajeros Domésticos - Transporte Regular y no Regular</t>
  </si>
  <si>
    <t>Cuadro 2.1B</t>
  </si>
  <si>
    <t>Comportamiento Oferta y Demanda Pasajeros Internacionales - Transporte Regular y no Regular</t>
  </si>
  <si>
    <t xml:space="preserve">Cuadro 2.2A </t>
  </si>
  <si>
    <t>Oferta y demanda pasajeros nacionales por empresa</t>
  </si>
  <si>
    <t>Cuadro 2.2B</t>
  </si>
  <si>
    <t>Oferta y demanda pasajeros internacionales por empresa</t>
  </si>
  <si>
    <t>Cuadro 2.3</t>
  </si>
  <si>
    <t>Oferta y Demanda Pasajeros - Principales Rutas Nacionales</t>
  </si>
  <si>
    <t>Cuadro 2.3B</t>
  </si>
  <si>
    <t>Oferta y Demanda Pasajeros nacionales rutas troncales por empresa</t>
  </si>
  <si>
    <t>Cuadro 2.4</t>
  </si>
  <si>
    <t>Oferta y Demanda Pasajeros - Principales rutas internacionales</t>
  </si>
  <si>
    <t>Cuadro 2.5</t>
  </si>
  <si>
    <t>Oferta y Demanda Pasajeros Internacionales - Continente y empresa</t>
  </si>
  <si>
    <t>Ir al Indice</t>
  </si>
  <si>
    <t>Novedades.:</t>
  </si>
  <si>
    <t>Debido a una actualización de las distancias entre aeropuertos, los cálculos de Pasajeros-Kilómetros y Sillas-Kilómetros presentan variaciones que se ven reflejadas a partir del boletín de enero de 2019.</t>
  </si>
  <si>
    <t>A partir del mes de enero de 2011, el boletín de oferta y demanda, contendrá información de transporte regular y transporte no regular.</t>
  </si>
  <si>
    <t>La fuente de la información de este boletín son las empresas aéreas, por medio de los archivos de tráfico por equipo y tráfico de vuelos charter.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</si>
  <si>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</si>
  <si>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</si>
  <si>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</si>
  <si>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 xml:space="preserve">Comprende la operación comercial que no está sujeta a horarios e itinerarios. Está compuesta por los vuelos adicionales y los vuelos charter. 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</si>
  <si>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</si>
  <si>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</si>
  <si>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t>Información no incluída en el boletín</t>
  </si>
  <si>
    <t>No incluye la operación de taxi aéreo.</t>
  </si>
  <si>
    <t>Se excluye la operación que involucre los pasajeros transportados por las empresas exclusivas de carga (Tráfico doméstico).</t>
  </si>
  <si>
    <t>Notas</t>
  </si>
  <si>
    <t>Cualquier información adicional favor contactar a Jorge Alonso Quintana - jorge.quintana@aerocivil.gov.co, Teléfono: 1 296 33 30.</t>
  </si>
  <si>
    <t xml:space="preserve"> </t>
  </si>
  <si>
    <t>Cuadro 2.1A Comportamiento Oferta y Demanda Pasajeros Domésticos</t>
  </si>
  <si>
    <t>Transporte Regular y no regular</t>
  </si>
  <si>
    <t>Periodo</t>
  </si>
  <si>
    <t>Operación Regular</t>
  </si>
  <si>
    <t>Operación No Regular</t>
  </si>
  <si>
    <t>Total</t>
  </si>
  <si>
    <t>Año</t>
  </si>
  <si>
    <t>Mes</t>
  </si>
  <si>
    <t>Sillas Ofrecidas</t>
  </si>
  <si>
    <t>Pasajeros a bordo</t>
  </si>
  <si>
    <t>Nivel de Ocupación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</si>
  <si>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</si>
  <si>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</si>
  <si>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</si>
  <si>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</si>
  <si>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</si>
  <si>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</si>
  <si>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</si>
  <si>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</si>
  <si>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</si>
  <si>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</si>
  <si>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</si>
  <si>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</si>
  <si>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%</t>
  </si>
  <si>
    <t>Información Acumulada</t>
  </si>
  <si>
    <t>Variación Acumulada %</t>
  </si>
  <si>
    <t>Cuadro 2.1B Comportamiento Oferta y Demanda Pasajeros Internacionales</t>
  </si>
  <si>
    <t xml:space="preserve">Mayo </t>
  </si>
  <si>
    <t>Cuadro 2.2A Oferta y demanda pasajeros nacionales por empresa</t>
  </si>
  <si>
    <t>Operación Regular y No Regular</t>
  </si>
  <si>
    <t>Aerolínea</t>
  </si>
  <si>
    <t>Información mensual</t>
  </si>
  <si>
    <t>Información acumulada</t>
  </si>
  <si>
    <t>Variación</t>
  </si>
  <si>
    <t>Pasajeros a Bordo</t>
  </si>
  <si>
    <t>Nivel Ocup.</t>
  </si>
  <si>
    <t>Sillas Ofrec.</t>
  </si>
  <si>
    <t>Pasajeros bordo</t>
  </si>
  <si>
    <t>TOTAL</t>
  </si>
  <si>
    <t>Cuadro 2.2B Oferta y demanda pasajeros internacionales por empresa</t>
  </si>
  <si>
    <t>TAM</t>
  </si>
  <si>
    <t>KLM</t>
  </si>
  <si>
    <t>AVIANCA</t>
  </si>
  <si>
    <t>AEROREPUBLICA</t>
  </si>
  <si>
    <t>AEROGAL</t>
  </si>
  <si>
    <t>AMERICAN</t>
  </si>
  <si>
    <t>AVIANCA PERU S.A. SUCURSAL COLOMBIA</t>
  </si>
  <si>
    <t>SPIRIT AIRLINES</t>
  </si>
  <si>
    <t>JETBLUE AIRWAYS CORPORATION</t>
  </si>
  <si>
    <t>INTERJET</t>
  </si>
  <si>
    <t>AEROMEXICO SUCURSAL COLOMBIA</t>
  </si>
  <si>
    <t>LAN PERU</t>
  </si>
  <si>
    <t>UNITED AIR LINES INC</t>
  </si>
  <si>
    <t>IBERIA</t>
  </si>
  <si>
    <t>LATAM AIRLINES GROUP S.A SUCURSAL COLOMBIA</t>
  </si>
  <si>
    <t>LACSA</t>
  </si>
  <si>
    <t>FAST COLOMBIA SAS</t>
  </si>
  <si>
    <t>AVIOR AIRLINES,C.A.</t>
  </si>
  <si>
    <t>COPA</t>
  </si>
  <si>
    <t>AIR EUROPA</t>
  </si>
  <si>
    <t>AIR FRANCE</t>
  </si>
  <si>
    <t>AIRES</t>
  </si>
  <si>
    <t>LUFTHANSA</t>
  </si>
  <si>
    <t>DELTA</t>
  </si>
  <si>
    <t>AIR CANADA</t>
  </si>
  <si>
    <t>TAME</t>
  </si>
  <si>
    <t>AEROLINEAS ARGENTINAS</t>
  </si>
  <si>
    <t>TURKISH AIRLINES INC</t>
  </si>
  <si>
    <t>VIVA AIR PERU</t>
  </si>
  <si>
    <t>AMERIJET INTERNATIOANL,(FT. LAUDERDALE,FL)</t>
  </si>
  <si>
    <t>Cuadro 2.3 Oferta y Demanda Pasajeros - Principales Rutas Nacionales</t>
  </si>
  <si>
    <t>Incluye operación regular y no regular</t>
  </si>
  <si>
    <t>Ruta</t>
  </si>
  <si>
    <t>BOG-MDE-BOG</t>
  </si>
  <si>
    <t>BOG-CLO-BOG</t>
  </si>
  <si>
    <t>BOG-CTG-BOG</t>
  </si>
  <si>
    <t>BOG-SMR-BOG</t>
  </si>
  <si>
    <t>BOG-PEI-BOG</t>
  </si>
  <si>
    <t>CTG-MDE-CTG</t>
  </si>
  <si>
    <t>BOG-CUC-BOG</t>
  </si>
  <si>
    <t>BOG-MTR-BOG</t>
  </si>
  <si>
    <t>CLO-MDE-CLO</t>
  </si>
  <si>
    <t>MDE-SMR-MDE</t>
  </si>
  <si>
    <t>BOG-VUP-BOG</t>
  </si>
  <si>
    <t>BOG-VVC-BOG</t>
  </si>
  <si>
    <t>ADZ-MDE-ADZ</t>
  </si>
  <si>
    <t>BOG-NVA-BOG</t>
  </si>
  <si>
    <t>BAQ-MDE-BAQ</t>
  </si>
  <si>
    <t>BOG-EYP-BOG</t>
  </si>
  <si>
    <t>BOG-LET-BOG</t>
  </si>
  <si>
    <t>ADZ-CLO-ADZ</t>
  </si>
  <si>
    <t>ADZ-CTG-ADZ</t>
  </si>
  <si>
    <t>BOG-RCH-BOG</t>
  </si>
  <si>
    <t>CLO-CTG-CLO</t>
  </si>
  <si>
    <t>BOG-PSO-BOG</t>
  </si>
  <si>
    <t>EOH-UIB-EOH</t>
  </si>
  <si>
    <t>BOG-MZL-BOG</t>
  </si>
  <si>
    <t>APO-EOH-APO</t>
  </si>
  <si>
    <t>CTG-PEI-CTG</t>
  </si>
  <si>
    <t>MDE-MTR-MDE</t>
  </si>
  <si>
    <t>BOG-IBE-BOG</t>
  </si>
  <si>
    <t>BOG-EJA-BOG</t>
  </si>
  <si>
    <t>BOG-EOH-BOG</t>
  </si>
  <si>
    <t>EOH-MTR-EOH</t>
  </si>
  <si>
    <t>BOG-FLA-BOG</t>
  </si>
  <si>
    <t>EOH-PEI-EOH</t>
  </si>
  <si>
    <t>BOG-PPN-BOG</t>
  </si>
  <si>
    <t>CLO-TCO-CLO</t>
  </si>
  <si>
    <t>PEI-SMR-PEI</t>
  </si>
  <si>
    <t>BOG-UIB-BOG</t>
  </si>
  <si>
    <t>BGA-EOH-BGA</t>
  </si>
  <si>
    <t>CLO-PSO-CLO</t>
  </si>
  <si>
    <t>BOG-PUU-BOG</t>
  </si>
  <si>
    <t>EOH-MZL-EOH</t>
  </si>
  <si>
    <t>BOG-CZU-BOG</t>
  </si>
  <si>
    <t>AXM-EOH-AXM</t>
  </si>
  <si>
    <t>BAQ-BOG-BAQ</t>
  </si>
  <si>
    <t>BGA-BOG-BGA</t>
  </si>
  <si>
    <t>ADZ-BOG-ADZ</t>
  </si>
  <si>
    <t>AXM-BOG-AXM</t>
  </si>
  <si>
    <t>BAQ-CLO-BAQ</t>
  </si>
  <si>
    <t>AUC-BOG-AUC</t>
  </si>
  <si>
    <t>CUC-MDE-CUC</t>
  </si>
  <si>
    <t>BGA-CUC-BGA</t>
  </si>
  <si>
    <t>BGA-MDE-BGA</t>
  </si>
  <si>
    <t>BGA-SMR-BGA</t>
  </si>
  <si>
    <t>BAQ-BGA-BAQ</t>
  </si>
  <si>
    <t>Cuadro 2.3B Oferta y Demanda Pasajeros nacionales rutas troncales por empresa</t>
  </si>
  <si>
    <t>Cuadro 2.4 Oferta y Demanda Pasajeros - Principales rutas internacionales</t>
  </si>
  <si>
    <t>Operación Regular y No regular</t>
  </si>
  <si>
    <t>Mercado - Ruta</t>
  </si>
  <si>
    <t>NORTE AMERICA</t>
  </si>
  <si>
    <t>BOG-MIA-BOG</t>
  </si>
  <si>
    <t>BOG-JFK-BOG</t>
  </si>
  <si>
    <t>MDE-MIA-MDE</t>
  </si>
  <si>
    <t>BOG-MCO-BOG</t>
  </si>
  <si>
    <t>BOG-FLL-BOG</t>
  </si>
  <si>
    <t>FLL-MDE-FLL</t>
  </si>
  <si>
    <t>CLO-MIA-CLO</t>
  </si>
  <si>
    <t>BOG-IAH-BOG</t>
  </si>
  <si>
    <t>BOG-EWR-BOG</t>
  </si>
  <si>
    <t>BOG-YYZ-BOG</t>
  </si>
  <si>
    <t>CTG-FLL-CTG</t>
  </si>
  <si>
    <t>BAQ-MIA-BAQ</t>
  </si>
  <si>
    <t>BOG-LAX-BOG</t>
  </si>
  <si>
    <t>CTG-MIA-CTG</t>
  </si>
  <si>
    <t>ATL-BOG-ATL</t>
  </si>
  <si>
    <t>CLO-FLL-CLO</t>
  </si>
  <si>
    <t>CTG-JFK-CTG</t>
  </si>
  <si>
    <t>BOG-DFW-BOG</t>
  </si>
  <si>
    <t>JFK-MDE-JFK</t>
  </si>
  <si>
    <t>BOG-IAD-BOG</t>
  </si>
  <si>
    <t>AXM-FLL-AXM</t>
  </si>
  <si>
    <t>MIA-PEI-MIA</t>
  </si>
  <si>
    <t>CTG-MCO-CTG</t>
  </si>
  <si>
    <t>MCO-MDE-MCO</t>
  </si>
  <si>
    <t>BOG-LIM-BOG</t>
  </si>
  <si>
    <t>BOG-SCL-BOG</t>
  </si>
  <si>
    <t>BOG-GRU-BOG</t>
  </si>
  <si>
    <t>BOG-UIO-BOG</t>
  </si>
  <si>
    <t>BOG-BUE-BOG</t>
  </si>
  <si>
    <t>BOG-GYE-BOG</t>
  </si>
  <si>
    <t>BOG-CCS-BOG</t>
  </si>
  <si>
    <t>LIM-MDE-LIM</t>
  </si>
  <si>
    <t>CTG-LIM-CTG</t>
  </si>
  <si>
    <t>CLO-LIM-CLO</t>
  </si>
  <si>
    <t>BOG-RIO-BOG</t>
  </si>
  <si>
    <t>BOG-VVI-BOG</t>
  </si>
  <si>
    <t>CLO-GYE-CLO</t>
  </si>
  <si>
    <t>BOG-LPB-BOG</t>
  </si>
  <si>
    <t>CCS-MDE-CCS</t>
  </si>
  <si>
    <t>BOG-CUZ-BOG</t>
  </si>
  <si>
    <t>BLA-BOG-BLA</t>
  </si>
  <si>
    <t>CLO-ESM-CLO</t>
  </si>
  <si>
    <t>BOG-VLN-BOG</t>
  </si>
  <si>
    <t>CCS-CLO-CCS</t>
  </si>
  <si>
    <t>BAQ-CCS-BAQ</t>
  </si>
  <si>
    <t>EUROPA</t>
  </si>
  <si>
    <t>BOG-MAD-BOG</t>
  </si>
  <si>
    <t>MAD-MDE-MAD</t>
  </si>
  <si>
    <t>BCN-BOG-BCN</t>
  </si>
  <si>
    <t>BOG-FRA-BOG</t>
  </si>
  <si>
    <t>BOG-CDG-BOG</t>
  </si>
  <si>
    <t>BOG-LHR-BOG</t>
  </si>
  <si>
    <t>CLO-MAD-CLO</t>
  </si>
  <si>
    <t>BOG-MUC-BOG</t>
  </si>
  <si>
    <t>AMS-CTG-AMS</t>
  </si>
  <si>
    <t>AMS-BOG-AMS</t>
  </si>
  <si>
    <t>BOG-IST-BOG</t>
  </si>
  <si>
    <t>BOG-MEX-BOG</t>
  </si>
  <si>
    <t>BOG-PTY-BOG</t>
  </si>
  <si>
    <t>MDE-PTY-MDE</t>
  </si>
  <si>
    <t>BOG-CUN-BOG</t>
  </si>
  <si>
    <t>CLO-PTY-CLO</t>
  </si>
  <si>
    <t>CTG-PTY-CTG</t>
  </si>
  <si>
    <t>BOG-SJO-BOG</t>
  </si>
  <si>
    <t>BOG-PUJ-BOG</t>
  </si>
  <si>
    <t>BOG-SAL-BOG</t>
  </si>
  <si>
    <t>MDE-MEX-MDE</t>
  </si>
  <si>
    <t>BOG-SDQ-BOG</t>
  </si>
  <si>
    <t>BAQ-PTY-BAQ</t>
  </si>
  <si>
    <t>MDE-SAL-MDE</t>
  </si>
  <si>
    <t>PEI-PTY-PEI</t>
  </si>
  <si>
    <t>ISLAS CARIBE</t>
  </si>
  <si>
    <t>BOG-CUR-BOG</t>
  </si>
  <si>
    <t>BOG-HAV-BOG</t>
  </si>
  <si>
    <t>Cuadro 2.5 Oferta y Demanda Pasajeros Internacionales - Continente y empresa</t>
  </si>
  <si>
    <t>Mercado - Aerolínea</t>
  </si>
  <si>
    <t>TACA INTERNATIONAL</t>
  </si>
  <si>
    <t>BGA-CTG-BGA</t>
  </si>
  <si>
    <t>BOG-TCO-BOG</t>
  </si>
  <si>
    <t>ADZ-BAQ-ADZ</t>
  </si>
  <si>
    <t>BOG-PGT-BOG</t>
  </si>
  <si>
    <t>ADZ-AXM-ADZ</t>
  </si>
  <si>
    <t>BAQ-MTR-BAQ</t>
  </si>
  <si>
    <t>BOG-PCR-BOG</t>
  </si>
  <si>
    <t>BAQ-VUP-BAQ</t>
  </si>
  <si>
    <t>LET-MDE-LET</t>
  </si>
  <si>
    <t>AUC-BGA-AUC</t>
  </si>
  <si>
    <t>CLO-GPI-CLO</t>
  </si>
  <si>
    <t>BOG-IDA-BOG</t>
  </si>
  <si>
    <t>EOH-VVC-EOH</t>
  </si>
  <si>
    <t>CZU-EOH-CZU</t>
  </si>
  <si>
    <t>CLO-PUU-CLO</t>
  </si>
  <si>
    <t>CLO-UIB-CLO</t>
  </si>
  <si>
    <t>BGA-EYP-BGA</t>
  </si>
  <si>
    <t>CUC-EOH-CUC</t>
  </si>
  <si>
    <t>EOH-IBE-EOH</t>
  </si>
  <si>
    <t>BOG-PTL-BOG</t>
  </si>
  <si>
    <t>BOG-SJE-BOG</t>
  </si>
  <si>
    <t>MDE-PEI-MDE</t>
  </si>
  <si>
    <t>AUC-CUC-AUC</t>
  </si>
  <si>
    <t>ADZ-BGA-ADZ</t>
  </si>
  <si>
    <t>BGA-PEI-BGA</t>
  </si>
  <si>
    <t>ADZ-PVA-ADZ</t>
  </si>
  <si>
    <t>BSC-EOH-BSC</t>
  </si>
  <si>
    <t>BOG-IPI-BOG</t>
  </si>
  <si>
    <t>PGT-VVC-PGT</t>
  </si>
  <si>
    <t>APO-BOG-APO</t>
  </si>
  <si>
    <t>BOG-VGP-BOG</t>
  </si>
  <si>
    <t>CLO-LET-CLO</t>
  </si>
  <si>
    <t>PEI-VVC-PEI</t>
  </si>
  <si>
    <t>BOG-MVP-BOG</t>
  </si>
  <si>
    <t>CLO-NVA-CLO</t>
  </si>
  <si>
    <t>BOG-BUN-BOG</t>
  </si>
  <si>
    <t>MVP-VVC-MVP</t>
  </si>
  <si>
    <t>CLO-VVC-CLO</t>
  </si>
  <si>
    <t>BGA-RVE-BGA</t>
  </si>
  <si>
    <t>BOG-RVE-BOG</t>
  </si>
  <si>
    <t>IDA-VVC-IDA</t>
  </si>
  <si>
    <t>BOG-LMC-BOG</t>
  </si>
  <si>
    <t>CLO-IBE-CLO</t>
  </si>
  <si>
    <t>CLO-PTL-CLO</t>
  </si>
  <si>
    <t>CLO-FLA-CLO</t>
  </si>
  <si>
    <t>CTG-MTR-CTG</t>
  </si>
  <si>
    <t>PCR-VVC-PCR</t>
  </si>
  <si>
    <t>BGA-VVC-BGA</t>
  </si>
  <si>
    <t>BOG-SVI-BOG</t>
  </si>
  <si>
    <t>CUC-TBU-CUC</t>
  </si>
  <si>
    <t>BGA-CLO-BGA</t>
  </si>
  <si>
    <t>FLA-LQM-FLA</t>
  </si>
  <si>
    <t>BOG-TME-BOG</t>
  </si>
  <si>
    <t>LQM-PUU-LQM</t>
  </si>
  <si>
    <t>MFS-SJE-MFS</t>
  </si>
  <si>
    <t>IPI-PUU-IPI</t>
  </si>
  <si>
    <t>CLO-IPI-CLO</t>
  </si>
  <si>
    <t>LQM-VGP-LQM</t>
  </si>
  <si>
    <t>BMG-IDA-BMG</t>
  </si>
  <si>
    <t>ADZ-PEI-ADZ</t>
  </si>
  <si>
    <t>BMG-VVC-BMG</t>
  </si>
  <si>
    <t>ACR-SJE-ACR</t>
  </si>
  <si>
    <t>CRU-SJE-CRU</t>
  </si>
  <si>
    <t>9DI-IDA-9DI</t>
  </si>
  <si>
    <t>PCE-PCR-PCE</t>
  </si>
  <si>
    <t>LET-LPD-LET</t>
  </si>
  <si>
    <t>BAQ-SMR-BAQ</t>
  </si>
  <si>
    <t>PCE-VVC-PCE</t>
  </si>
  <si>
    <t>ACR-LCH-ACR</t>
  </si>
  <si>
    <t>SJE-VVC-SJE</t>
  </si>
  <si>
    <t>LMC-VVC-LMC</t>
  </si>
  <si>
    <t>BSC-UIB-BSC</t>
  </si>
  <si>
    <t>LPD-TAR-LPD</t>
  </si>
  <si>
    <t>SJE-TAR-SJE</t>
  </si>
  <si>
    <t>MVP-SJE-MVP</t>
  </si>
  <si>
    <t>LQM-VVC-LQM</t>
  </si>
  <si>
    <t>MVP-TAR-MVP</t>
  </si>
  <si>
    <t>LCH-SJE-LCH</t>
  </si>
  <si>
    <t>TAR-VVC-TAR</t>
  </si>
  <si>
    <t>A02-IDA-A02</t>
  </si>
  <si>
    <t>CRU-VVC-CRU</t>
  </si>
  <si>
    <t>LET-TAP-LET</t>
  </si>
  <si>
    <t>LPD-TAP-LPD</t>
  </si>
  <si>
    <t>MQU-VVC-MQU</t>
  </si>
  <si>
    <t>MTS-MVP-MTS</t>
  </si>
  <si>
    <t>NVA-PUU-NVA</t>
  </si>
  <si>
    <t>NVA-VVC-NVA</t>
  </si>
  <si>
    <t>PUU-VVC-PUU</t>
  </si>
  <si>
    <t>ACR-MFS-ACR</t>
  </si>
  <si>
    <t>CRU-MVP-CRU</t>
  </si>
  <si>
    <t>IDA-PCE-IDA</t>
  </si>
  <si>
    <t>IDA-SJE-IDA</t>
  </si>
  <si>
    <t>LCH-MVP-LCH</t>
  </si>
  <si>
    <t>LCH-VVC-LCH</t>
  </si>
  <si>
    <t>LPD-VVC-LPD</t>
  </si>
  <si>
    <t>VLA-VVC-VLA</t>
  </si>
  <si>
    <t>BMG-VLA-BMG</t>
  </si>
  <si>
    <t>LPD-SJE-LPD</t>
  </si>
  <si>
    <t>EASYFLY S.A</t>
  </si>
  <si>
    <t>SERVICIO AEREO A TERRITORIOS NACIONALES SATENA</t>
  </si>
  <si>
    <t>ALIANSA</t>
  </si>
  <si>
    <t>AIR COLOMBIA</t>
  </si>
  <si>
    <t>AEROLINEA DE ANTIOQUIA S.A.</t>
  </si>
  <si>
    <t>TAC</t>
  </si>
  <si>
    <t>AIR PANAMA</t>
  </si>
  <si>
    <t>OCEANAIR</t>
  </si>
  <si>
    <t>SERVICIO AÉREO REGIONAL "REGAIR" CIA. LTDA.</t>
  </si>
  <si>
    <t>REGIONAL EXPRESS AMERICAS S.A.S.</t>
  </si>
  <si>
    <t>ADZ-PTY-ADZ</t>
  </si>
  <si>
    <t>BGA-PTY-BGA</t>
  </si>
  <si>
    <t>BLB-BOG-BLB</t>
  </si>
  <si>
    <t>BLB-CLO-BLB</t>
  </si>
  <si>
    <t>BLB-CTG-BLB</t>
  </si>
  <si>
    <t>BLB-MDE-BLB</t>
  </si>
  <si>
    <t>BOG-GUA-BOG</t>
  </si>
  <si>
    <t>CLO-MEX-CLO</t>
  </si>
  <si>
    <t>CUN-MDE-CUN</t>
  </si>
  <si>
    <t>ATL-CTG-ATL</t>
  </si>
  <si>
    <t>BOG-PMV-BOG</t>
  </si>
  <si>
    <t>CLO-PMV-CLO</t>
  </si>
  <si>
    <t>MDE-PMV-MDE</t>
  </si>
  <si>
    <t>AUA-BOG-AUA</t>
  </si>
  <si>
    <t>AUA-MDE-AUA</t>
  </si>
  <si>
    <t>AUA-RCH-AUA</t>
  </si>
  <si>
    <t>BOG-SJU-BOG</t>
  </si>
  <si>
    <t>CUR-MDE-CUR</t>
  </si>
  <si>
    <t>MDE-SJU-MDE</t>
  </si>
  <si>
    <t>CENTRO AMERICA</t>
  </si>
  <si>
    <t>SURAMERICA</t>
  </si>
  <si>
    <t>AIR ARUBA</t>
  </si>
  <si>
    <t>ACD-EOH-ACD</t>
  </si>
  <si>
    <t>ACR-FLA-ACR</t>
  </si>
  <si>
    <t>ACR-LET-ACR</t>
  </si>
  <si>
    <t>APO-UIB-APO</t>
  </si>
  <si>
    <t>BMG-PCE-BMG</t>
  </si>
  <si>
    <t>CAQ-EOH-CAQ</t>
  </si>
  <si>
    <t>CRU-PCA-CRU</t>
  </si>
  <si>
    <t>EBG-EOH-EBG</t>
  </si>
  <si>
    <t>EJA-VVC-EJA</t>
  </si>
  <si>
    <t>EOH-FLA-EOH</t>
  </si>
  <si>
    <t>EOH-TLU-EOH</t>
  </si>
  <si>
    <t>FLA-NVA-FLA</t>
  </si>
  <si>
    <t>LCH-LET-LCH</t>
  </si>
  <si>
    <t>LQM-SJE-LQM</t>
  </si>
  <si>
    <t>MFS-PCA-MFS</t>
  </si>
  <si>
    <t>MIT-MVP-MIT</t>
  </si>
  <si>
    <t>PCA-SJE-PCA</t>
  </si>
  <si>
    <t>BOG-MAO-BOG</t>
  </si>
  <si>
    <t>CLO-UIO-CLO</t>
  </si>
  <si>
    <t>BOG-MVD-BOG</t>
  </si>
  <si>
    <t>ASU-BOG-ASU</t>
  </si>
  <si>
    <t>ICELANDAIR</t>
  </si>
  <si>
    <t>CUBANA</t>
  </si>
  <si>
    <t>SWIFTAIR S.A</t>
  </si>
  <si>
    <t>ACR-TAR-ACR</t>
  </si>
  <si>
    <t>ACR-VVC-ACR</t>
  </si>
  <si>
    <t>BAQ-CTG-BAQ</t>
  </si>
  <si>
    <t>BMG-GRM-BMG</t>
  </si>
  <si>
    <t>CLO-EOH-CLO</t>
  </si>
  <si>
    <t>CTG-SBD-CTG</t>
  </si>
  <si>
    <t>EJA-EOH-EJA</t>
  </si>
  <si>
    <t>EJA-SMR-EJA</t>
  </si>
  <si>
    <t>EOH-NQU-EOH</t>
  </si>
  <si>
    <t>EOH-SMR-EOH</t>
  </si>
  <si>
    <t>GRM-VVC-GRM</t>
  </si>
  <si>
    <t>LMC-SJE-LMC</t>
  </si>
  <si>
    <t>LMC-SVI-LMC</t>
  </si>
  <si>
    <t>MIT-VVC-MIT</t>
  </si>
  <si>
    <t>MVP-PCA-MVP</t>
  </si>
  <si>
    <t>NQU-UIB-NQU</t>
  </si>
  <si>
    <t>PCA-VVC-PCA</t>
  </si>
  <si>
    <t>SVI-VVC-SVI</t>
  </si>
  <si>
    <t>MDE-PAC-MDE</t>
  </si>
  <si>
    <t>CLO-SAL-CLO</t>
  </si>
  <si>
    <t>ADZ-SAL-ADZ</t>
  </si>
  <si>
    <t>BAQ-MEX-BAQ</t>
  </si>
  <si>
    <t>AXM-PAC-AXM</t>
  </si>
  <si>
    <t>MDE-SDQ-MDE</t>
  </si>
  <si>
    <t>CTG-PAC-CTG</t>
  </si>
  <si>
    <t>ADZ-CUN-ADZ</t>
  </si>
  <si>
    <t>BOG-ISL-BOG</t>
  </si>
  <si>
    <t>CLO-CUR-CLO</t>
  </si>
  <si>
    <t>BOG-BOS-BOG</t>
  </si>
  <si>
    <t>CTG-YQB-CTG</t>
  </si>
  <si>
    <t>AEX-BOG-AEX</t>
  </si>
  <si>
    <t>CTG-UIO-CTG</t>
  </si>
  <si>
    <t>BOG-REC-BOG</t>
  </si>
  <si>
    <t>BOG-SSA-BOG</t>
  </si>
  <si>
    <t>BOG-FOR-BOG</t>
  </si>
  <si>
    <t>BOG-GIG-BOG</t>
  </si>
  <si>
    <t>Ruta / Empresa</t>
  </si>
  <si>
    <t>AEROVIAS DAP</t>
  </si>
  <si>
    <t>ANDES LINEAS AEREAS S.A.</t>
  </si>
  <si>
    <t>ESTELAR LATIOAMERICANA.C.A.</t>
  </si>
  <si>
    <t>SAN-TA</t>
  </si>
  <si>
    <t>SOLOMON AIRLINES LIMITED</t>
  </si>
  <si>
    <t>AEROLÍNEAS DAMOJH S.A. DE C.V.</t>
  </si>
  <si>
    <t>AEROPOSTAL</t>
  </si>
  <si>
    <t>AEROTRANSPORTE DEL CARIBE C.A.</t>
  </si>
  <si>
    <t>AIR CHARTER SERVICE/ AIR X CHARTER</t>
  </si>
  <si>
    <t>AIR TRANSAT</t>
  </si>
  <si>
    <t>AVANTY</t>
  </si>
  <si>
    <t>COMLUX ARUBA NV</t>
  </si>
  <si>
    <t>CONVIASA</t>
  </si>
  <si>
    <t>CORSAIR INTERNATIONAL</t>
  </si>
  <si>
    <t>EMPRESA VENEZOLANA, LINEA AEREA BOLIVARIANA</t>
  </si>
  <si>
    <t>EUROPE ELITE</t>
  </si>
  <si>
    <t>EUROPEAN AVIATION SERVICES</t>
  </si>
  <si>
    <t>GOL TRANSPORTES AEREOS LTDA</t>
  </si>
  <si>
    <t>JETCOM SA</t>
  </si>
  <si>
    <t>KAISERAIR, INC.</t>
  </si>
  <si>
    <t>SUNRISE AIRWAYS, TRAVEL SERVICE</t>
  </si>
  <si>
    <t>SURINAAMSE LUCHTVAART MAATSCHAPPIJ N.V</t>
  </si>
  <si>
    <t>THOMSONFLY LTD</t>
  </si>
  <si>
    <t>TITAN AIRWAYS LTD.</t>
  </si>
  <si>
    <t>VARMLANDFLYG AB</t>
  </si>
  <si>
    <t>WESTERN GLOBAL</t>
  </si>
  <si>
    <t>XTRA AIRWAYS</t>
  </si>
  <si>
    <t>9DI-A02-9DI</t>
  </si>
  <si>
    <t>9DI-BMG-9DI</t>
  </si>
  <si>
    <t>9DI-VVC-9DI</t>
  </si>
  <si>
    <t>ACR-LPD-ACR</t>
  </si>
  <si>
    <t>ACR-SVI-ACR</t>
  </si>
  <si>
    <t>ADZ-SMR-ADZ</t>
  </si>
  <si>
    <t>APO-MDE-APO</t>
  </si>
  <si>
    <t>AUC-EOH-AUC</t>
  </si>
  <si>
    <t>AUC-PCR-AUC</t>
  </si>
  <si>
    <t>AUC-VVC-AUC</t>
  </si>
  <si>
    <t>BGA-PIM-BGA</t>
  </si>
  <si>
    <t>BGA-VUP-BGA</t>
  </si>
  <si>
    <t>BMG-SJE-BMG</t>
  </si>
  <si>
    <t>BOG-LQM-BOG</t>
  </si>
  <si>
    <t>CAQ-MDE-CAQ</t>
  </si>
  <si>
    <t>CLO-MTR-CLO</t>
  </si>
  <si>
    <t>CLO-PEI-CLO</t>
  </si>
  <si>
    <t>CLO-PPN-CLO</t>
  </si>
  <si>
    <t>CLO-SMR-CLO</t>
  </si>
  <si>
    <t>COG-EOH-COG</t>
  </si>
  <si>
    <t>CRU-MFS-CRU</t>
  </si>
  <si>
    <t>CRU-MTS-CRU</t>
  </si>
  <si>
    <t>CTG-EJA-CTG</t>
  </si>
  <si>
    <t>CTG-EOH-CTG</t>
  </si>
  <si>
    <t>CTG-SMR-CTG</t>
  </si>
  <si>
    <t>CTG-VUP-CTG</t>
  </si>
  <si>
    <t>CUC-SMR-CUC</t>
  </si>
  <si>
    <t>CUC-TIB-CUC</t>
  </si>
  <si>
    <t>EOH-PIM-EOH</t>
  </si>
  <si>
    <t>EOH-TME-EOH</t>
  </si>
  <si>
    <t>EOH-VUP-EOH</t>
  </si>
  <si>
    <t>EYP-VVC-EYP</t>
  </si>
  <si>
    <t>IDA-MVP-IDA</t>
  </si>
  <si>
    <t>IDA-PCR-IDA</t>
  </si>
  <si>
    <t>LCH-LPD-LCH</t>
  </si>
  <si>
    <t>LET-TAR-LET</t>
  </si>
  <si>
    <t>LPD-MVP-LPD</t>
  </si>
  <si>
    <t>LPD-PCA-LPD</t>
  </si>
  <si>
    <t>LQM-SVI-LQM</t>
  </si>
  <si>
    <t>MAP-MUR-MAP</t>
  </si>
  <si>
    <t>MAP-MVP-MAP</t>
  </si>
  <si>
    <t>MAP-SJE-MAP</t>
  </si>
  <si>
    <t>MAP-VVC-MAP</t>
  </si>
  <si>
    <t>MDE-VUP-MDE</t>
  </si>
  <si>
    <t>MFR-MVP-MFR</t>
  </si>
  <si>
    <t>MFS-MIT-MFS</t>
  </si>
  <si>
    <t>MFS-MVP-MFS</t>
  </si>
  <si>
    <t>MFS-VVC-MFS</t>
  </si>
  <si>
    <t>MIT-SJE-MIT</t>
  </si>
  <si>
    <t>MTS-SJE-MTS</t>
  </si>
  <si>
    <t>MUR-MVP-MUR</t>
  </si>
  <si>
    <t>MUR-SJE-MUR</t>
  </si>
  <si>
    <t>MUR-VVC-MUR</t>
  </si>
  <si>
    <t>MVA-SJE-MVA</t>
  </si>
  <si>
    <t>MVA-VVC-MVA</t>
  </si>
  <si>
    <t>MVP-PCE-MVP</t>
  </si>
  <si>
    <t>MVP-TAP-MVP</t>
  </si>
  <si>
    <t>MZL-PEI-MZL</t>
  </si>
  <si>
    <t>PCA-TAR-PCA</t>
  </si>
  <si>
    <t>PCE-PIM-PCE</t>
  </si>
  <si>
    <t>PCE-VLA-PCE</t>
  </si>
  <si>
    <t>PEI-TLU-PEI</t>
  </si>
  <si>
    <t>PIM-SJE-PIM</t>
  </si>
  <si>
    <t>PIM-TME-PIM</t>
  </si>
  <si>
    <t>PIM-VVC-PIM</t>
  </si>
  <si>
    <t>RVE-TME-RVE</t>
  </si>
  <si>
    <t>SJE-TAP-SJE</t>
  </si>
  <si>
    <t>TAP-TAR-TAP</t>
  </si>
  <si>
    <t>TAP-VVC-TAP</t>
  </si>
  <si>
    <t>VGP-VVC-VGP</t>
  </si>
  <si>
    <t>BAQ-SDQ-BAQ</t>
  </si>
  <si>
    <t>BOG-STI-BOG</t>
  </si>
  <si>
    <t>BOG-TLC-BOG</t>
  </si>
  <si>
    <t>CTG-SAL-CTG</t>
  </si>
  <si>
    <t>CTG-SJO-CTG</t>
  </si>
  <si>
    <t>CTG-GUA-CTG</t>
  </si>
  <si>
    <t>CTG-MEX-CTG</t>
  </si>
  <si>
    <t>ADZ-SJO-ADZ</t>
  </si>
  <si>
    <t>CTG-YUL-CTG</t>
  </si>
  <si>
    <t>ADZ-YUL-ADZ</t>
  </si>
  <si>
    <t>CTG-SAV-CTG</t>
  </si>
  <si>
    <t>BOG-ORD-BOG</t>
  </si>
  <si>
    <t>CTG-JAX-CTG</t>
  </si>
  <si>
    <t>ADZ-YWG-ADZ</t>
  </si>
  <si>
    <t>CTG-OPF-CTG</t>
  </si>
  <si>
    <t>BHM-CTG-BHM</t>
  </si>
  <si>
    <t>CTG-YYZ-CTG</t>
  </si>
  <si>
    <t>BOG-BRO-BOG</t>
  </si>
  <si>
    <t>MIA-SMR-MIA</t>
  </si>
  <si>
    <t>BOG-SAT-BOG</t>
  </si>
  <si>
    <t>CUC-LTX-CUC</t>
  </si>
  <si>
    <t>CTG-GYE-CTG</t>
  </si>
  <si>
    <t>MAR-PEI-MAR</t>
  </si>
  <si>
    <t>CTG-MEC-CTG</t>
  </si>
  <si>
    <t>LET-RBR-LET</t>
  </si>
  <si>
    <t>ANF-BOG-ANF</t>
  </si>
  <si>
    <t>CCS-PEI-CCS</t>
  </si>
  <si>
    <t>CLO-VVI-CLO</t>
  </si>
  <si>
    <t>CTG-RBR-CTG</t>
  </si>
  <si>
    <t>GYE-MDE-GYE</t>
  </si>
  <si>
    <t>CLO-COR-CLO</t>
  </si>
  <si>
    <t>ARI-CLO-ARI</t>
  </si>
  <si>
    <t>BOG-CCP-BOG</t>
  </si>
  <si>
    <t>CLO-MVD-CLO</t>
  </si>
  <si>
    <t>CLO-PBM-CLO</t>
  </si>
  <si>
    <t>BAQ-LSP-BAQ</t>
  </si>
  <si>
    <t>MDE-MEC-MDE</t>
  </si>
  <si>
    <t>CTG-IGR-CTG</t>
  </si>
  <si>
    <t>CTG-MAR-CTG</t>
  </si>
  <si>
    <t>MDE-VLN-MDE</t>
  </si>
  <si>
    <t>BAQ-MAO-BAQ</t>
  </si>
  <si>
    <t>BAQ-MAR-BAQ</t>
  </si>
  <si>
    <t>BAQ-UIO-BAQ</t>
  </si>
  <si>
    <t>BUE-CLO-BUE</t>
  </si>
  <si>
    <t>BOG-CNF-BOG</t>
  </si>
  <si>
    <t>MAR-MDE-MAR</t>
  </si>
  <si>
    <t>MAR-RCH-MAR</t>
  </si>
  <si>
    <t>ARI-BOG-ARI</t>
  </si>
  <si>
    <t>MDE-SCL-MDE</t>
  </si>
  <si>
    <t>AEP-BAQ-AEP</t>
  </si>
  <si>
    <t>BOG-TRU-BOG</t>
  </si>
  <si>
    <t>CDG-CTG-CDG</t>
  </si>
  <si>
    <t>BOG-MXP-BOG</t>
  </si>
  <si>
    <t>CTG-FPO-CTG</t>
  </si>
  <si>
    <t>CTG-LIS-CTG</t>
  </si>
  <si>
    <t>BAQ-BUD-BAQ</t>
  </si>
  <si>
    <t>BUD-CTG-BUD</t>
  </si>
  <si>
    <t>BAQ-LEU-BAQ</t>
  </si>
  <si>
    <t>CTG-LIR-CTG</t>
  </si>
  <si>
    <t>BCN-CLO-BCN</t>
  </si>
  <si>
    <t>HAV-MDE-HAV</t>
  </si>
  <si>
    <t>MDE-POS-MDE</t>
  </si>
  <si>
    <t>ACR-LMC-ACR</t>
  </si>
  <si>
    <t>MFR-SJE-MFR</t>
  </si>
  <si>
    <t>PCE-SJE-PCE</t>
  </si>
  <si>
    <t>BMG-PGM-BMG</t>
  </si>
  <si>
    <t>CRU-TAR-CRU</t>
  </si>
  <si>
    <t>CTG-MMP-CTG</t>
  </si>
  <si>
    <t>PGM-VVC-PGM</t>
  </si>
  <si>
    <t>ABSA</t>
  </si>
  <si>
    <t>ADZ-CUC-ADZ</t>
  </si>
  <si>
    <t>CTG-CUC-CTG</t>
  </si>
  <si>
    <t>FLA-IBE-FLA</t>
  </si>
  <si>
    <t>IBE-NVA-IBE</t>
  </si>
  <si>
    <t>IBE-TCO-IBE</t>
  </si>
  <si>
    <t>9DI-SJE-9DI</t>
  </si>
  <si>
    <t>PAC-SMR-PAC</t>
  </si>
  <si>
    <t>CPQ-MDE-CPQ</t>
  </si>
  <si>
    <t>MAO-MDE-MAO</t>
  </si>
  <si>
    <t>GRU-MDE-GRU</t>
  </si>
  <si>
    <t>BOG-MAR-BOG</t>
  </si>
  <si>
    <t>BOG-CPQ-BOG</t>
  </si>
  <si>
    <t>GIG-MDE-GIG</t>
  </si>
  <si>
    <t>CLO-GRU-CLO</t>
  </si>
  <si>
    <t>Nov 2019 / Nov 2018</t>
  </si>
  <si>
    <t>CTG-VVC-CTG</t>
  </si>
  <si>
    <t>CUC-VVC-CUC</t>
  </si>
  <si>
    <t>CLO-VGP-CLO</t>
  </si>
  <si>
    <t>A06-SJE-A06</t>
  </si>
  <si>
    <t>MFS-TAR-MFS</t>
  </si>
  <si>
    <t>CLO-CUC-CLO</t>
  </si>
  <si>
    <t>CTG-RDU-CTG</t>
  </si>
  <si>
    <t>BOG-GSO-BOG</t>
  </si>
  <si>
    <t>CLO-FOR-CLO</t>
  </si>
  <si>
    <t>CTG-IQT-CTG</t>
  </si>
  <si>
    <t>BGI-BOG-BGI</t>
  </si>
  <si>
    <t>CTG-SJU-CTG</t>
  </si>
  <si>
    <t>BOG-POS-BOG</t>
  </si>
  <si>
    <t>Boletín Oferta y Demanda Diciembre 2019</t>
  </si>
  <si>
    <t>Dic 2019 / Dic 2018</t>
  </si>
  <si>
    <t>Ene - Dic 2018</t>
  </si>
  <si>
    <t>Ene - Dic 2019</t>
  </si>
  <si>
    <t>Ene - Dic 2019 / Ene - Dic 2018</t>
  </si>
  <si>
    <t>Diciembre de 2019</t>
  </si>
  <si>
    <t>Diciembre de 2018</t>
  </si>
  <si>
    <t>Enero - Diciembre 2019</t>
  </si>
  <si>
    <t>Enero - Diciembre 2018</t>
  </si>
  <si>
    <t>SIDFIN AIR LIMITED</t>
  </si>
  <si>
    <t>AGH-BOG-AGH</t>
  </si>
  <si>
    <t>MDE-NVA-MDE</t>
  </si>
  <si>
    <t>MDE-VVC-MDE</t>
  </si>
  <si>
    <t>CAO-PCE-CAO</t>
  </si>
  <si>
    <t>LCH-SVI-LCH</t>
  </si>
  <si>
    <t>LET-SJE-LET</t>
  </si>
  <si>
    <t>CTG-SAP-CTG</t>
  </si>
  <si>
    <t>BAQ-BOS-BAQ</t>
  </si>
  <si>
    <t>BAQ-BCT-BAQ</t>
  </si>
  <si>
    <t>BCT-MDE-BCT</t>
  </si>
  <si>
    <t>BLA-MDE-BLA</t>
  </si>
  <si>
    <t>BCT-BOG-BCT</t>
  </si>
  <si>
    <t>ALBATROS</t>
  </si>
  <si>
    <t>CTG-IBE-CTG</t>
  </si>
  <si>
    <t>CTG-MZL-CTG</t>
  </si>
  <si>
    <t>AXM-CTG-AXM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</si>
</sst>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9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9"/>
      <color theme="2"/>
      <name val="Arial"/>
      <family val="2"/>
    </font>
    <font>
      <b/>
      <sz val="18"/>
      <color theme="2"/>
      <name val="Arial"/>
      <family val="2"/>
    </font>
    <font>
      <b/>
      <sz val="16"/>
      <color theme="2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3"/>
      <color indexed="18"/>
      <name val="Arial"/>
      <family val="2"/>
    </font>
    <font>
      <u/>
      <sz val="10"/>
      <color indexed="12"/>
      <name val="Courier"/>
      <family val="3"/>
    </font>
    <font>
      <u/>
      <sz val="12"/>
      <color indexed="1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rgb="FF002060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0"/>
      <color theme="5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2"/>
      <color rgb="FF002060"/>
      <name val="Century Gothic"/>
      <family val="2"/>
    </font>
    <font>
      <sz val="11"/>
      <color rgb="FF002060"/>
      <name val="Century Gothic"/>
      <family val="2"/>
    </font>
    <font>
      <sz val="13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b/>
      <sz val="13"/>
      <color indexed="56"/>
      <name val="Century Gothic"/>
      <family val="2"/>
    </font>
    <font>
      <sz val="13"/>
      <color indexed="56"/>
      <name val="Century Gothic"/>
      <family val="2"/>
    </font>
    <font>
      <sz val="10"/>
      <name val="Century Gothic"/>
      <family val="2"/>
    </font>
    <font>
      <u/>
      <sz val="10"/>
      <color indexed="12"/>
      <name val="MS Sans Serif"/>
      <family val="2"/>
    </font>
    <font>
      <sz val="11"/>
      <color indexed="48"/>
      <name val="Arial"/>
      <family val="2"/>
    </font>
    <font>
      <b/>
      <sz val="9"/>
      <name val="Century Gothic"/>
      <family val="2"/>
    </font>
    <font>
      <b/>
      <sz val="15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color rgb="FF0033CC"/>
      <name val="Century Gothic"/>
      <family val="2"/>
    </font>
    <font>
      <sz val="10"/>
      <color rgb="FF0070C0"/>
      <name val="Century Gothic"/>
      <family val="2"/>
    </font>
    <font>
      <b/>
      <sz val="10"/>
      <color theme="6" tint="-0.49998474074526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name val="MS Sans Serif"/>
      <family val="2"/>
    </font>
    <font>
      <b/>
      <sz val="13"/>
      <name val="Century Gothic"/>
      <family val="2"/>
    </font>
    <font>
      <sz val="13"/>
      <name val="Century Gothic"/>
      <family val="2"/>
    </font>
    <font>
      <b/>
      <i/>
      <sz val="11"/>
      <name val="Century Gothic"/>
      <family val="2"/>
    </font>
    <font>
      <b/>
      <i/>
      <sz val="10"/>
      <name val="Century Gothic"/>
      <family val="2"/>
    </font>
    <font>
      <sz val="11"/>
      <color indexed="12"/>
      <name val="Century Gothic"/>
      <family val="2"/>
    </font>
    <font>
      <b/>
      <sz val="10"/>
      <color indexed="12"/>
      <name val="Century Gothic"/>
      <family val="2"/>
    </font>
    <font>
      <u/>
      <sz val="12"/>
      <color indexed="48"/>
      <name val="Arial"/>
      <family val="2"/>
    </font>
    <font>
      <sz val="14"/>
      <name val="Century Gothic"/>
      <family val="2"/>
    </font>
    <font>
      <sz val="12"/>
      <color indexed="12"/>
      <name val="Century Gothic"/>
      <family val="2"/>
    </font>
    <font>
      <b/>
      <sz val="16"/>
      <name val="Century Gothic"/>
      <family val="2"/>
    </font>
    <font>
      <sz val="15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indexed="12"/>
      <name val="Century Gothic"/>
      <family val="2"/>
    </font>
    <font>
      <b/>
      <sz val="11"/>
      <color indexed="12"/>
      <name val="Century Gothic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30" fillId="0" borderId="0"/>
    <xf numFmtId="37" fontId="30" fillId="0" borderId="0"/>
    <xf numFmtId="0" fontId="41" fillId="0" borderId="0" applyNumberFormat="0" applyFill="0" applyBorder="0" applyAlignment="0" applyProtection="0"/>
    <xf numFmtId="37" fontId="30" fillId="0" borderId="0"/>
    <xf numFmtId="0" fontId="60" fillId="0" borderId="0"/>
    <xf numFmtId="9" fontId="73" fillId="0" borderId="0" applyFont="0" applyFill="0" applyBorder="0" applyAlignment="0" applyProtection="0"/>
  </cellStyleXfs>
  <cellXfs count="420">
    <xf numFmtId="0" fontId="0" fillId="0" borderId="0" xfId="0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8" fillId="2" borderId="3" xfId="2" applyFont="1" applyFill="1" applyBorder="1"/>
    <xf numFmtId="0" fontId="4" fillId="2" borderId="3" xfId="2" applyFont="1" applyFill="1" applyBorder="1"/>
    <xf numFmtId="0" fontId="3" fillId="4" borderId="7" xfId="2" applyFont="1" applyFill="1" applyBorder="1"/>
    <xf numFmtId="0" fontId="3" fillId="4" borderId="8" xfId="2" applyFont="1" applyFill="1" applyBorder="1"/>
    <xf numFmtId="0" fontId="14" fillId="5" borderId="9" xfId="2" applyFont="1" applyFill="1" applyBorder="1"/>
    <xf numFmtId="0" fontId="16" fillId="5" borderId="10" xfId="1" applyFont="1" applyFill="1" applyBorder="1" applyAlignment="1">
      <alignment horizontal="left" indent="1"/>
    </xf>
    <xf numFmtId="0" fontId="17" fillId="6" borderId="11" xfId="2" applyFont="1" applyFill="1" applyBorder="1"/>
    <xf numFmtId="0" fontId="18" fillId="6" borderId="12" xfId="1" applyFont="1" applyFill="1" applyBorder="1" applyAlignment="1">
      <alignment horizontal="left" indent="1"/>
    </xf>
    <xf numFmtId="0" fontId="17" fillId="7" borderId="13" xfId="2" applyFont="1" applyFill="1" applyBorder="1"/>
    <xf numFmtId="0" fontId="18" fillId="7" borderId="14" xfId="1" applyFont="1" applyFill="1" applyBorder="1" applyAlignment="1">
      <alignment horizontal="left" indent="1"/>
    </xf>
    <xf numFmtId="0" fontId="17" fillId="6" borderId="13" xfId="2" applyFont="1" applyFill="1" applyBorder="1"/>
    <xf numFmtId="0" fontId="18" fillId="6" borderId="14" xfId="3" applyFont="1" applyFill="1" applyBorder="1" applyAlignment="1" applyProtection="1">
      <alignment horizontal="left" indent="1"/>
    </xf>
    <xf numFmtId="0" fontId="18" fillId="7" borderId="14" xfId="3" applyFont="1" applyFill="1" applyBorder="1" applyAlignment="1" applyProtection="1">
      <alignment horizontal="left" indent="1"/>
    </xf>
    <xf numFmtId="0" fontId="17" fillId="7" borderId="15" xfId="2" applyFont="1" applyFill="1" applyBorder="1"/>
    <xf numFmtId="0" fontId="18" fillId="7" borderId="16" xfId="3" applyFont="1" applyFill="1" applyBorder="1" applyAlignment="1" applyProtection="1">
      <alignment horizontal="left" indent="1"/>
    </xf>
    <xf numFmtId="0" fontId="24" fillId="9" borderId="17" xfId="5" applyFont="1" applyFill="1" applyBorder="1"/>
    <xf numFmtId="0" fontId="24" fillId="9" borderId="0" xfId="5" applyFont="1" applyFill="1"/>
    <xf numFmtId="0" fontId="25" fillId="9" borderId="18" xfId="5" applyFont="1" applyFill="1" applyBorder="1"/>
    <xf numFmtId="0" fontId="26" fillId="9" borderId="19" xfId="5" applyFont="1" applyFill="1" applyBorder="1"/>
    <xf numFmtId="0" fontId="28" fillId="9" borderId="18" xfId="5" applyFont="1" applyFill="1" applyBorder="1"/>
    <xf numFmtId="0" fontId="29" fillId="9" borderId="19" xfId="5" applyFont="1" applyFill="1" applyBorder="1"/>
    <xf numFmtId="37" fontId="31" fillId="9" borderId="0" xfId="6" applyFont="1" applyFill="1"/>
    <xf numFmtId="37" fontId="32" fillId="9" borderId="0" xfId="6" applyFont="1" applyFill="1"/>
    <xf numFmtId="37" fontId="33" fillId="9" borderId="0" xfId="6" applyFont="1" applyFill="1"/>
    <xf numFmtId="37" fontId="34" fillId="9" borderId="0" xfId="6" applyFont="1" applyFill="1" applyAlignment="1">
      <alignment horizontal="left" indent="1"/>
    </xf>
    <xf numFmtId="37" fontId="35" fillId="9" borderId="0" xfId="6" applyFont="1" applyFill="1"/>
    <xf numFmtId="2" fontId="35" fillId="9" borderId="0" xfId="6" applyNumberFormat="1" applyFont="1" applyFill="1"/>
    <xf numFmtId="37" fontId="36" fillId="9" borderId="0" xfId="6" applyFont="1" applyFill="1" applyAlignment="1">
      <alignment horizontal="left" indent="1"/>
    </xf>
    <xf numFmtId="37" fontId="37" fillId="9" borderId="0" xfId="6" applyFont="1" applyFill="1"/>
    <xf numFmtId="37" fontId="36" fillId="9" borderId="0" xfId="6" applyFont="1" applyFill="1" applyAlignment="1">
      <alignment horizontal="left" indent="2"/>
    </xf>
    <xf numFmtId="37" fontId="40" fillId="0" borderId="0" xfId="7" applyFont="1"/>
    <xf numFmtId="37" fontId="46" fillId="10" borderId="22" xfId="7" applyFont="1" applyFill="1" applyBorder="1" applyAlignment="1">
      <alignment horizontal="centerContinuous"/>
    </xf>
    <xf numFmtId="37" fontId="46" fillId="10" borderId="23" xfId="7" applyFont="1" applyFill="1" applyBorder="1" applyAlignment="1">
      <alignment horizontal="centerContinuous"/>
    </xf>
    <xf numFmtId="37" fontId="46" fillId="10" borderId="24" xfId="7" applyFont="1" applyFill="1" applyBorder="1" applyAlignment="1">
      <alignment horizontal="centerContinuous"/>
    </xf>
    <xf numFmtId="37" fontId="46" fillId="10" borderId="27" xfId="7" applyFont="1" applyFill="1" applyBorder="1"/>
    <xf numFmtId="37" fontId="46" fillId="10" borderId="28" xfId="7" applyFont="1" applyFill="1" applyBorder="1"/>
    <xf numFmtId="37" fontId="46" fillId="10" borderId="29" xfId="7" applyFont="1" applyFill="1" applyBorder="1"/>
    <xf numFmtId="37" fontId="48" fillId="10" borderId="27" xfId="7" applyFont="1" applyFill="1" applyBorder="1" applyAlignment="1">
      <alignment horizontal="center" vertical="center"/>
    </xf>
    <xf numFmtId="37" fontId="48" fillId="10" borderId="29" xfId="7" applyFont="1" applyFill="1" applyBorder="1" applyAlignment="1">
      <alignment horizontal="center" vertical="center"/>
    </xf>
    <xf numFmtId="37" fontId="49" fillId="10" borderId="30" xfId="7" applyFont="1" applyFill="1" applyBorder="1" applyAlignment="1">
      <alignment horizontal="center" vertical="center" wrapText="1"/>
    </xf>
    <xf numFmtId="37" fontId="49" fillId="10" borderId="31" xfId="7" applyFont="1" applyFill="1" applyBorder="1" applyAlignment="1">
      <alignment horizontal="center" vertical="center" wrapText="1"/>
    </xf>
    <xf numFmtId="37" fontId="49" fillId="10" borderId="32" xfId="7" applyFont="1" applyFill="1" applyBorder="1" applyAlignment="1">
      <alignment horizontal="center" vertical="center" wrapText="1"/>
    </xf>
    <xf numFmtId="37" fontId="48" fillId="6" borderId="0" xfId="7" applyFont="1" applyFill="1" applyAlignment="1">
      <alignment horizontal="left"/>
    </xf>
    <xf numFmtId="37" fontId="50" fillId="6" borderId="36" xfId="7" applyFont="1" applyFill="1" applyBorder="1" applyAlignment="1">
      <alignment horizontal="right"/>
    </xf>
    <xf numFmtId="3" fontId="50" fillId="6" borderId="37" xfId="7" applyNumberFormat="1" applyFont="1" applyFill="1" applyBorder="1" applyAlignment="1">
      <alignment horizontal="center"/>
    </xf>
    <xf numFmtId="10" fontId="50" fillId="6" borderId="26" xfId="7" applyNumberFormat="1" applyFont="1" applyFill="1" applyBorder="1" applyAlignment="1">
      <alignment horizontal="center"/>
    </xf>
    <xf numFmtId="37" fontId="50" fillId="6" borderId="36" xfId="7" applyFont="1" applyFill="1" applyBorder="1"/>
    <xf numFmtId="3" fontId="50" fillId="6" borderId="37" xfId="7" applyNumberFormat="1" applyFont="1" applyFill="1" applyBorder="1" applyAlignment="1">
      <alignment horizontal="right" indent="1"/>
    </xf>
    <xf numFmtId="10" fontId="50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/>
    <xf numFmtId="37" fontId="50" fillId="6" borderId="37" xfId="7" applyFont="1" applyFill="1" applyBorder="1" applyAlignment="1">
      <alignment horizontal="right"/>
    </xf>
    <xf numFmtId="10" fontId="46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horizontal="right"/>
    </xf>
    <xf numFmtId="37" fontId="48" fillId="6" borderId="0" xfId="7" applyFont="1" applyFill="1" applyAlignment="1">
      <alignment horizontal="left" vertical="center"/>
    </xf>
    <xf numFmtId="37" fontId="50" fillId="6" borderId="36" xfId="7" applyFont="1" applyFill="1" applyBorder="1" applyAlignment="1">
      <alignment horizontal="right" vertical="center"/>
    </xf>
    <xf numFmtId="3" fontId="50" fillId="6" borderId="37" xfId="7" applyNumberFormat="1" applyFont="1" applyFill="1" applyBorder="1" applyAlignment="1">
      <alignment horizontal="center" vertical="center"/>
    </xf>
    <xf numFmtId="3" fontId="50" fillId="6" borderId="37" xfId="7" applyNumberFormat="1" applyFont="1" applyFill="1" applyBorder="1" applyAlignment="1">
      <alignment horizontal="right" vertical="center"/>
    </xf>
    <xf numFmtId="37" fontId="50" fillId="6" borderId="25" xfId="7" applyFont="1" applyFill="1" applyBorder="1" applyAlignment="1">
      <alignment horizontal="right" vertical="center"/>
    </xf>
    <xf numFmtId="37" fontId="50" fillId="6" borderId="37" xfId="7" applyFont="1" applyFill="1" applyBorder="1" applyAlignment="1">
      <alignment horizontal="right" vertical="center"/>
    </xf>
    <xf numFmtId="10" fontId="50" fillId="6" borderId="26" xfId="7" applyNumberFormat="1" applyFont="1" applyFill="1" applyBorder="1" applyAlignment="1">
      <alignment horizontal="center" vertical="center"/>
    </xf>
    <xf numFmtId="37" fontId="49" fillId="6" borderId="22" xfId="7" applyFont="1" applyFill="1" applyBorder="1" applyAlignment="1">
      <alignment horizontal="left"/>
    </xf>
    <xf numFmtId="37" fontId="49" fillId="6" borderId="24" xfId="7" applyFont="1" applyFill="1" applyBorder="1" applyAlignment="1">
      <alignment horizontal="left"/>
    </xf>
    <xf numFmtId="37" fontId="49" fillId="6" borderId="25" xfId="7" applyFont="1" applyFill="1" applyBorder="1" applyAlignment="1">
      <alignment horizontal="left"/>
    </xf>
    <xf numFmtId="37" fontId="40" fillId="6" borderId="26" xfId="7" applyFont="1" applyFill="1" applyBorder="1"/>
    <xf numFmtId="37" fontId="40" fillId="6" borderId="23" xfId="7" applyFont="1" applyFill="1" applyBorder="1"/>
    <xf numFmtId="2" fontId="40" fillId="6" borderId="33" xfId="7" applyNumberFormat="1" applyFont="1" applyFill="1" applyBorder="1"/>
    <xf numFmtId="2" fontId="40" fillId="6" borderId="24" xfId="7" applyNumberFormat="1" applyFont="1" applyFill="1" applyBorder="1"/>
    <xf numFmtId="37" fontId="40" fillId="6" borderId="0" xfId="7" applyFont="1" applyFill="1"/>
    <xf numFmtId="10" fontId="50" fillId="6" borderId="26" xfId="7" applyNumberFormat="1" applyFont="1" applyFill="1" applyBorder="1" applyAlignment="1">
      <alignment horizontal="right" indent="1"/>
    </xf>
    <xf numFmtId="10" fontId="46" fillId="6" borderId="38" xfId="7" applyNumberFormat="1" applyFont="1" applyFill="1" applyBorder="1" applyAlignment="1">
      <alignment horizontal="right" indent="1"/>
    </xf>
    <xf numFmtId="37" fontId="49" fillId="6" borderId="27" xfId="7" applyFont="1" applyFill="1" applyBorder="1" applyAlignment="1">
      <alignment horizontal="left"/>
    </xf>
    <xf numFmtId="37" fontId="40" fillId="6" borderId="28" xfId="7" applyFont="1" applyFill="1" applyBorder="1"/>
    <xf numFmtId="37" fontId="50" fillId="6" borderId="27" xfId="7" applyFont="1" applyFill="1" applyBorder="1" applyAlignment="1">
      <alignment horizontal="right"/>
    </xf>
    <xf numFmtId="10" fontId="50" fillId="6" borderId="29" xfId="7" applyNumberFormat="1" applyFont="1" applyFill="1" applyBorder="1" applyAlignment="1">
      <alignment horizontal="right" indent="1"/>
    </xf>
    <xf numFmtId="10" fontId="46" fillId="6" borderId="32" xfId="7" applyNumberFormat="1" applyFont="1" applyFill="1" applyBorder="1" applyAlignment="1">
      <alignment horizontal="right" indent="1"/>
    </xf>
    <xf numFmtId="37" fontId="49" fillId="6" borderId="26" xfId="7" applyFont="1" applyFill="1" applyBorder="1" applyAlignment="1">
      <alignment horizontal="left"/>
    </xf>
    <xf numFmtId="2" fontId="40" fillId="6" borderId="37" xfId="7" applyNumberFormat="1" applyFont="1" applyFill="1" applyBorder="1"/>
    <xf numFmtId="2" fontId="40" fillId="6" borderId="26" xfId="7" applyNumberFormat="1" applyFont="1" applyFill="1" applyBorder="1"/>
    <xf numFmtId="2" fontId="40" fillId="6" borderId="36" xfId="7" applyNumberFormat="1" applyFont="1" applyFill="1" applyBorder="1"/>
    <xf numFmtId="37" fontId="49" fillId="6" borderId="29" xfId="7" applyFont="1" applyFill="1" applyBorder="1"/>
    <xf numFmtId="0" fontId="40" fillId="0" borderId="0" xfId="9" applyNumberFormat="1" applyFont="1"/>
    <xf numFmtId="37" fontId="49" fillId="0" borderId="0" xfId="7" applyFont="1"/>
    <xf numFmtId="39" fontId="49" fillId="0" borderId="0" xfId="7" applyNumberFormat="1" applyFont="1"/>
    <xf numFmtId="37" fontId="51" fillId="0" borderId="0" xfId="7" applyFont="1" applyAlignment="1">
      <alignment horizontal="left"/>
    </xf>
    <xf numFmtId="37" fontId="40" fillId="0" borderId="0" xfId="7" applyFont="1" applyAlignment="1">
      <alignment horizontal="left"/>
    </xf>
    <xf numFmtId="4" fontId="40" fillId="0" borderId="0" xfId="7" applyNumberFormat="1" applyFont="1"/>
    <xf numFmtId="37" fontId="47" fillId="0" borderId="0" xfId="7" applyFont="1"/>
    <xf numFmtId="37" fontId="52" fillId="0" borderId="0" xfId="7" applyFont="1" applyAlignment="1">
      <alignment horizontal="center" vertical="center" wrapText="1"/>
    </xf>
    <xf numFmtId="37" fontId="53" fillId="0" borderId="0" xfId="7" applyFont="1"/>
    <xf numFmtId="37" fontId="54" fillId="0" borderId="0" xfId="7" applyFont="1"/>
    <xf numFmtId="37" fontId="55" fillId="0" borderId="0" xfId="7" applyFont="1"/>
    <xf numFmtId="37" fontId="57" fillId="6" borderId="36" xfId="7" applyFont="1" applyFill="1" applyBorder="1" applyAlignment="1">
      <alignment horizontal="right"/>
    </xf>
    <xf numFmtId="3" fontId="57" fillId="6" borderId="37" xfId="7" applyNumberFormat="1" applyFont="1" applyFill="1" applyBorder="1" applyAlignment="1">
      <alignment horizontal="center"/>
    </xf>
    <xf numFmtId="10" fontId="57" fillId="6" borderId="26" xfId="7" applyNumberFormat="1" applyFont="1" applyFill="1" applyBorder="1" applyAlignment="1">
      <alignment horizontal="center"/>
    </xf>
    <xf numFmtId="3" fontId="57" fillId="6" borderId="37" xfId="7" applyNumberFormat="1" applyFont="1" applyFill="1" applyBorder="1" applyAlignment="1">
      <alignment horizontal="right" indent="1"/>
    </xf>
    <xf numFmtId="10" fontId="57" fillId="6" borderId="38" xfId="7" applyNumberFormat="1" applyFont="1" applyFill="1" applyBorder="1" applyAlignment="1">
      <alignment horizontal="center" vertical="center"/>
    </xf>
    <xf numFmtId="37" fontId="57" fillId="6" borderId="25" xfId="7" applyFont="1" applyFill="1" applyBorder="1" applyAlignment="1">
      <alignment horizontal="right"/>
    </xf>
    <xf numFmtId="37" fontId="57" fillId="6" borderId="37" xfId="7" applyFont="1" applyFill="1" applyBorder="1" applyAlignment="1">
      <alignment horizontal="right"/>
    </xf>
    <xf numFmtId="10" fontId="58" fillId="6" borderId="38" xfId="7" applyNumberFormat="1" applyFont="1" applyFill="1" applyBorder="1" applyAlignment="1">
      <alignment horizontal="center" vertical="center"/>
    </xf>
    <xf numFmtId="37" fontId="59" fillId="0" borderId="0" xfId="7" applyFont="1"/>
    <xf numFmtId="37" fontId="40" fillId="0" borderId="0" xfId="7" applyFont="1" applyAlignment="1">
      <alignment vertical="center"/>
    </xf>
    <xf numFmtId="10" fontId="48" fillId="6" borderId="26" xfId="7" applyNumberFormat="1" applyFont="1" applyFill="1" applyBorder="1" applyAlignment="1">
      <alignment horizontal="center" vertical="center"/>
    </xf>
    <xf numFmtId="0" fontId="40" fillId="0" borderId="0" xfId="10" applyFont="1"/>
    <xf numFmtId="1" fontId="50" fillId="0" borderId="0" xfId="10" applyNumberFormat="1" applyFont="1" applyAlignment="1">
      <alignment horizontal="center" vertical="center" wrapText="1"/>
    </xf>
    <xf numFmtId="49" fontId="49" fillId="10" borderId="57" xfId="10" applyNumberFormat="1" applyFont="1" applyFill="1" applyBorder="1" applyAlignment="1">
      <alignment horizontal="center" vertical="center" wrapText="1"/>
    </xf>
    <xf numFmtId="1" fontId="49" fillId="10" borderId="58" xfId="10" applyNumberFormat="1" applyFont="1" applyFill="1" applyBorder="1" applyAlignment="1">
      <alignment horizontal="center" vertical="center" wrapText="1"/>
    </xf>
    <xf numFmtId="49" fontId="49" fillId="10" borderId="59" xfId="10" applyNumberFormat="1" applyFont="1" applyFill="1" applyBorder="1" applyAlignment="1">
      <alignment horizontal="center" vertical="center" wrapText="1"/>
    </xf>
    <xf numFmtId="49" fontId="49" fillId="10" borderId="60" xfId="10" applyNumberFormat="1" applyFont="1" applyFill="1" applyBorder="1" applyAlignment="1">
      <alignment horizontal="center" vertical="center" wrapText="1"/>
    </xf>
    <xf numFmtId="49" fontId="64" fillId="10" borderId="61" xfId="10" applyNumberFormat="1" applyFont="1" applyFill="1" applyBorder="1" applyAlignment="1">
      <alignment horizontal="center" vertical="center" wrapText="1"/>
    </xf>
    <xf numFmtId="49" fontId="49" fillId="10" borderId="62" xfId="10" applyNumberFormat="1" applyFont="1" applyFill="1" applyBorder="1" applyAlignment="1">
      <alignment horizontal="center" vertical="center" wrapText="1"/>
    </xf>
    <xf numFmtId="49" fontId="49" fillId="10" borderId="63" xfId="10" applyNumberFormat="1" applyFont="1" applyFill="1" applyBorder="1" applyAlignment="1">
      <alignment horizontal="center" vertical="center" wrapText="1"/>
    </xf>
    <xf numFmtId="49" fontId="64" fillId="10" borderId="64" xfId="10" applyNumberFormat="1" applyFont="1" applyFill="1" applyBorder="1" applyAlignment="1">
      <alignment horizontal="center" vertical="center" wrapText="1"/>
    </xf>
    <xf numFmtId="49" fontId="49" fillId="10" borderId="65" xfId="10" applyNumberFormat="1" applyFont="1" applyFill="1" applyBorder="1" applyAlignment="1">
      <alignment horizontal="center" vertical="center" wrapText="1"/>
    </xf>
    <xf numFmtId="49" fontId="49" fillId="10" borderId="66" xfId="10" applyNumberFormat="1" applyFont="1" applyFill="1" applyBorder="1" applyAlignment="1">
      <alignment horizontal="center" vertical="center" wrapText="1"/>
    </xf>
    <xf numFmtId="1" fontId="40" fillId="0" borderId="0" xfId="10" applyNumberFormat="1" applyFont="1" applyAlignment="1">
      <alignment horizontal="center" vertical="center" wrapText="1"/>
    </xf>
    <xf numFmtId="0" fontId="65" fillId="7" borderId="67" xfId="10" applyFont="1" applyFill="1" applyBorder="1" applyAlignment="1">
      <alignment vertical="center"/>
    </xf>
    <xf numFmtId="3" fontId="65" fillId="7" borderId="68" xfId="10" applyNumberFormat="1" applyFont="1" applyFill="1" applyBorder="1" applyAlignment="1">
      <alignment vertical="center"/>
    </xf>
    <xf numFmtId="3" fontId="65" fillId="7" borderId="69" xfId="10" applyNumberFormat="1" applyFont="1" applyFill="1" applyBorder="1" applyAlignment="1">
      <alignment vertical="center"/>
    </xf>
    <xf numFmtId="10" fontId="65" fillId="7" borderId="70" xfId="10" applyNumberFormat="1" applyFont="1" applyFill="1" applyBorder="1" applyAlignment="1">
      <alignment vertical="center"/>
    </xf>
    <xf numFmtId="3" fontId="65" fillId="7" borderId="71" xfId="10" applyNumberFormat="1" applyFont="1" applyFill="1" applyBorder="1" applyAlignment="1">
      <alignment vertical="center"/>
    </xf>
    <xf numFmtId="10" fontId="65" fillId="7" borderId="72" xfId="10" applyNumberFormat="1" applyFont="1" applyFill="1" applyBorder="1" applyAlignment="1">
      <alignment vertical="center"/>
    </xf>
    <xf numFmtId="2" fontId="65" fillId="7" borderId="73" xfId="10" applyNumberFormat="1" applyFont="1" applyFill="1" applyBorder="1" applyAlignment="1">
      <alignment vertical="center"/>
    </xf>
    <xf numFmtId="3" fontId="65" fillId="7" borderId="74" xfId="10" applyNumberFormat="1" applyFont="1" applyFill="1" applyBorder="1" applyAlignment="1">
      <alignment vertical="center"/>
    </xf>
    <xf numFmtId="10" fontId="65" fillId="7" borderId="75" xfId="10" applyNumberFormat="1" applyFont="1" applyFill="1" applyBorder="1" applyAlignment="1">
      <alignment vertical="center"/>
    </xf>
    <xf numFmtId="0" fontId="65" fillId="0" borderId="0" xfId="10" applyFont="1" applyAlignment="1">
      <alignment vertical="center"/>
    </xf>
    <xf numFmtId="0" fontId="50" fillId="6" borderId="76" xfId="10" applyFont="1" applyFill="1" applyBorder="1" applyAlignment="1">
      <alignment vertical="center"/>
    </xf>
    <xf numFmtId="3" fontId="40" fillId="6" borderId="77" xfId="10" applyNumberFormat="1" applyFont="1" applyFill="1" applyBorder="1" applyAlignment="1">
      <alignment vertical="center"/>
    </xf>
    <xf numFmtId="3" fontId="40" fillId="6" borderId="78" xfId="10" applyNumberFormat="1" applyFont="1" applyFill="1" applyBorder="1" applyAlignment="1">
      <alignment vertical="center"/>
    </xf>
    <xf numFmtId="164" fontId="49" fillId="6" borderId="79" xfId="10" applyNumberFormat="1" applyFont="1" applyFill="1" applyBorder="1" applyAlignment="1">
      <alignment vertical="center"/>
    </xf>
    <xf numFmtId="3" fontId="40" fillId="6" borderId="80" xfId="10" applyNumberFormat="1" applyFont="1" applyFill="1" applyBorder="1" applyAlignment="1">
      <alignment vertical="center"/>
    </xf>
    <xf numFmtId="10" fontId="49" fillId="6" borderId="81" xfId="10" applyNumberFormat="1" applyFont="1" applyFill="1" applyBorder="1" applyAlignment="1">
      <alignment vertical="center"/>
    </xf>
    <xf numFmtId="2" fontId="66" fillId="6" borderId="82" xfId="10" applyNumberFormat="1" applyFont="1" applyFill="1" applyBorder="1" applyAlignment="1">
      <alignment vertical="center"/>
    </xf>
    <xf numFmtId="3" fontId="40" fillId="6" borderId="83" xfId="10" applyNumberFormat="1" applyFont="1" applyFill="1" applyBorder="1" applyAlignment="1">
      <alignment vertical="center"/>
    </xf>
    <xf numFmtId="164" fontId="49" fillId="6" borderId="84" xfId="10" applyNumberFormat="1" applyFont="1" applyFill="1" applyBorder="1" applyAlignment="1">
      <alignment vertical="center"/>
    </xf>
    <xf numFmtId="0" fontId="66" fillId="0" borderId="0" xfId="10" applyFont="1"/>
    <xf numFmtId="0" fontId="50" fillId="6" borderId="85" xfId="10" applyFont="1" applyFill="1" applyBorder="1" applyAlignment="1">
      <alignment vertical="center"/>
    </xf>
    <xf numFmtId="3" fontId="40" fillId="6" borderId="86" xfId="10" applyNumberFormat="1" applyFont="1" applyFill="1" applyBorder="1" applyAlignment="1">
      <alignment vertical="center"/>
    </xf>
    <xf numFmtId="3" fontId="40" fillId="6" borderId="87" xfId="10" applyNumberFormat="1" applyFont="1" applyFill="1" applyBorder="1" applyAlignment="1">
      <alignment vertical="center"/>
    </xf>
    <xf numFmtId="164" fontId="49" fillId="6" borderId="88" xfId="10" applyNumberFormat="1" applyFont="1" applyFill="1" applyBorder="1" applyAlignment="1">
      <alignment vertical="center"/>
    </xf>
    <xf numFmtId="3" fontId="40" fillId="6" borderId="89" xfId="10" applyNumberFormat="1" applyFont="1" applyFill="1" applyBorder="1" applyAlignment="1">
      <alignment vertical="center"/>
    </xf>
    <xf numFmtId="10" fontId="49" fillId="6" borderId="90" xfId="10" applyNumberFormat="1" applyFont="1" applyFill="1" applyBorder="1" applyAlignment="1">
      <alignment vertical="center"/>
    </xf>
    <xf numFmtId="2" fontId="66" fillId="6" borderId="91" xfId="10" applyNumberFormat="1" applyFont="1" applyFill="1" applyBorder="1" applyAlignment="1">
      <alignment vertical="center"/>
    </xf>
    <xf numFmtId="3" fontId="40" fillId="6" borderId="92" xfId="10" applyNumberFormat="1" applyFont="1" applyFill="1" applyBorder="1" applyAlignment="1">
      <alignment vertical="center"/>
    </xf>
    <xf numFmtId="164" fontId="49" fillId="6" borderId="93" xfId="10" applyNumberFormat="1" applyFont="1" applyFill="1" applyBorder="1" applyAlignment="1">
      <alignment vertical="center"/>
    </xf>
    <xf numFmtId="0" fontId="50" fillId="6" borderId="94" xfId="10" applyFont="1" applyFill="1" applyBorder="1" applyAlignment="1">
      <alignment vertical="center"/>
    </xf>
    <xf numFmtId="3" fontId="40" fillId="6" borderId="95" xfId="10" applyNumberFormat="1" applyFont="1" applyFill="1" applyBorder="1" applyAlignment="1">
      <alignment vertical="center"/>
    </xf>
    <xf numFmtId="164" fontId="49" fillId="6" borderId="96" xfId="10" applyNumberFormat="1" applyFont="1" applyFill="1" applyBorder="1" applyAlignment="1">
      <alignment vertical="center"/>
    </xf>
    <xf numFmtId="3" fontId="40" fillId="6" borderId="97" xfId="10" applyNumberFormat="1" applyFont="1" applyFill="1" applyBorder="1" applyAlignment="1">
      <alignment vertical="center"/>
    </xf>
    <xf numFmtId="10" fontId="49" fillId="6" borderId="98" xfId="10" applyNumberFormat="1" applyFont="1" applyFill="1" applyBorder="1" applyAlignment="1">
      <alignment vertical="center"/>
    </xf>
    <xf numFmtId="2" fontId="66" fillId="6" borderId="99" xfId="10" applyNumberFormat="1" applyFont="1" applyFill="1" applyBorder="1" applyAlignment="1">
      <alignment vertical="center"/>
    </xf>
    <xf numFmtId="3" fontId="40" fillId="6" borderId="100" xfId="10" applyNumberFormat="1" applyFont="1" applyFill="1" applyBorder="1" applyAlignment="1">
      <alignment vertical="center"/>
    </xf>
    <xf numFmtId="164" fontId="49" fillId="6" borderId="101" xfId="10" applyNumberFormat="1" applyFont="1" applyFill="1" applyBorder="1" applyAlignment="1">
      <alignment vertical="center"/>
    </xf>
    <xf numFmtId="0" fontId="40" fillId="0" borderId="0" xfId="10" applyFont="1" applyAlignment="1">
      <alignment horizontal="center"/>
    </xf>
    <xf numFmtId="0" fontId="40" fillId="6" borderId="47" xfId="10" quotePrefix="1" applyFont="1" applyFill="1" applyBorder="1"/>
    <xf numFmtId="3" fontId="40" fillId="6" borderId="37" xfId="10" quotePrefix="1" applyNumberFormat="1" applyFont="1" applyFill="1" applyBorder="1"/>
    <xf numFmtId="10" fontId="40" fillId="6" borderId="0" xfId="10" applyNumberFormat="1" applyFont="1" applyFill="1" applyAlignment="1">
      <alignment horizontal="center"/>
    </xf>
    <xf numFmtId="3" fontId="40" fillId="6" borderId="25" xfId="10" quotePrefix="1" applyNumberFormat="1" applyFont="1" applyFill="1" applyBorder="1"/>
    <xf numFmtId="10" fontId="40" fillId="6" borderId="26" xfId="10" applyNumberFormat="1" applyFont="1" applyFill="1" applyBorder="1" applyAlignment="1">
      <alignment horizontal="center"/>
    </xf>
    <xf numFmtId="10" fontId="40" fillId="6" borderId="26" xfId="10" applyNumberFormat="1" applyFont="1" applyFill="1" applyBorder="1" applyAlignment="1">
      <alignment horizontal="right"/>
    </xf>
    <xf numFmtId="0" fontId="40" fillId="6" borderId="102" xfId="10" quotePrefix="1" applyFont="1" applyFill="1" applyBorder="1"/>
    <xf numFmtId="10" fontId="40" fillId="6" borderId="41" xfId="10" applyNumberFormat="1" applyFont="1" applyFill="1" applyBorder="1" applyAlignment="1">
      <alignment horizontal="center"/>
    </xf>
    <xf numFmtId="3" fontId="40" fillId="6" borderId="105" xfId="10" quotePrefix="1" applyNumberFormat="1" applyFont="1" applyFill="1" applyBorder="1"/>
    <xf numFmtId="0" fontId="62" fillId="0" borderId="0" xfId="10" applyFont="1"/>
    <xf numFmtId="0" fontId="50" fillId="0" borderId="0" xfId="10" applyFont="1" applyAlignment="1">
      <alignment vertical="center"/>
    </xf>
    <xf numFmtId="0" fontId="69" fillId="0" borderId="0" xfId="10" applyFont="1" applyAlignment="1">
      <alignment vertical="center"/>
    </xf>
    <xf numFmtId="0" fontId="49" fillId="0" borderId="0" xfId="10" applyFont="1"/>
    <xf numFmtId="3" fontId="40" fillId="6" borderId="38" xfId="10" quotePrefix="1" applyNumberFormat="1" applyFont="1" applyFill="1" applyBorder="1"/>
    <xf numFmtId="0" fontId="71" fillId="0" borderId="0" xfId="10" applyFont="1"/>
    <xf numFmtId="0" fontId="68" fillId="0" borderId="0" xfId="10" applyFont="1"/>
    <xf numFmtId="0" fontId="69" fillId="0" borderId="0" xfId="10" applyFont="1"/>
    <xf numFmtId="0" fontId="50" fillId="6" borderId="47" xfId="10" quotePrefix="1" applyFont="1" applyFill="1" applyBorder="1"/>
    <xf numFmtId="3" fontId="50" fillId="6" borderId="0" xfId="10" quotePrefix="1" applyNumberFormat="1" applyFont="1" applyFill="1"/>
    <xf numFmtId="3" fontId="50" fillId="6" borderId="37" xfId="10" quotePrefix="1" applyNumberFormat="1" applyFont="1" applyFill="1" applyBorder="1"/>
    <xf numFmtId="10" fontId="50" fillId="6" borderId="26" xfId="10" applyNumberFormat="1" applyFont="1" applyFill="1" applyBorder="1"/>
    <xf numFmtId="10" fontId="50" fillId="6" borderId="38" xfId="10" applyNumberFormat="1" applyFont="1" applyFill="1" applyBorder="1"/>
    <xf numFmtId="3" fontId="50" fillId="6" borderId="3" xfId="10" quotePrefix="1" applyNumberFormat="1" applyFont="1" applyFill="1" applyBorder="1"/>
    <xf numFmtId="0" fontId="50" fillId="6" borderId="102" xfId="10" quotePrefix="1" applyFont="1" applyFill="1" applyBorder="1"/>
    <xf numFmtId="3" fontId="50" fillId="6" borderId="41" xfId="10" quotePrefix="1" applyNumberFormat="1" applyFont="1" applyFill="1" applyBorder="1"/>
    <xf numFmtId="0" fontId="40" fillId="0" borderId="39" xfId="10" applyFont="1" applyBorder="1"/>
    <xf numFmtId="0" fontId="40" fillId="2" borderId="0" xfId="10" applyFont="1" applyFill="1"/>
    <xf numFmtId="0" fontId="47" fillId="2" borderId="0" xfId="10" applyFont="1" applyFill="1"/>
    <xf numFmtId="0" fontId="65" fillId="2" borderId="0" xfId="10" applyFont="1" applyFill="1"/>
    <xf numFmtId="0" fontId="49" fillId="2" borderId="0" xfId="10" applyFont="1" applyFill="1"/>
    <xf numFmtId="3" fontId="40" fillId="6" borderId="118" xfId="10" quotePrefix="1" applyNumberFormat="1" applyFont="1" applyFill="1" applyBorder="1"/>
    <xf numFmtId="37" fontId="48" fillId="6" borderId="28" xfId="7" applyFont="1" applyFill="1" applyBorder="1" applyAlignment="1">
      <alignment horizontal="left"/>
    </xf>
    <xf numFmtId="37" fontId="50" fillId="6" borderId="30" xfId="7" applyFont="1" applyFill="1" applyBorder="1" applyAlignment="1">
      <alignment horizontal="right"/>
    </xf>
    <xf numFmtId="3" fontId="50" fillId="6" borderId="31" xfId="7" applyNumberFormat="1" applyFont="1" applyFill="1" applyBorder="1" applyAlignment="1">
      <alignment horizontal="center"/>
    </xf>
    <xf numFmtId="10" fontId="50" fillId="6" borderId="29" xfId="7" applyNumberFormat="1" applyFont="1" applyFill="1" applyBorder="1" applyAlignment="1">
      <alignment horizontal="center"/>
    </xf>
    <xf numFmtId="3" fontId="50" fillId="6" borderId="31" xfId="7" applyNumberFormat="1" applyFont="1" applyFill="1" applyBorder="1" applyAlignment="1">
      <alignment horizontal="right" indent="1"/>
    </xf>
    <xf numFmtId="10" fontId="50" fillId="6" borderId="32" xfId="7" applyNumberFormat="1" applyFont="1" applyFill="1" applyBorder="1" applyAlignment="1">
      <alignment horizontal="center" vertical="center"/>
    </xf>
    <xf numFmtId="37" fontId="50" fillId="6" borderId="31" xfId="7" applyFont="1" applyFill="1" applyBorder="1" applyAlignment="1">
      <alignment horizontal="right"/>
    </xf>
    <xf numFmtId="10" fontId="46" fillId="6" borderId="32" xfId="7" applyNumberFormat="1" applyFont="1" applyFill="1" applyBorder="1" applyAlignment="1">
      <alignment horizontal="center" vertical="center"/>
    </xf>
    <xf numFmtId="10" fontId="40" fillId="6" borderId="38" xfId="11" quotePrefix="1" applyNumberFormat="1" applyFont="1" applyFill="1" applyBorder="1"/>
    <xf numFmtId="3" fontId="48" fillId="11" borderId="119" xfId="10" quotePrefix="1" applyNumberFormat="1" applyFont="1" applyFill="1" applyBorder="1"/>
    <xf numFmtId="3" fontId="48" fillId="11" borderId="120" xfId="10" quotePrefix="1" applyNumberFormat="1" applyFont="1" applyFill="1" applyBorder="1"/>
    <xf numFmtId="10" fontId="48" fillId="11" borderId="121" xfId="11" applyNumberFormat="1" applyFont="1" applyFill="1" applyBorder="1"/>
    <xf numFmtId="3" fontId="48" fillId="11" borderId="122" xfId="10" quotePrefix="1" applyNumberFormat="1" applyFont="1" applyFill="1" applyBorder="1"/>
    <xf numFmtId="10" fontId="48" fillId="11" borderId="123" xfId="11" applyNumberFormat="1" applyFont="1" applyFill="1" applyBorder="1"/>
    <xf numFmtId="3" fontId="48" fillId="11" borderId="124" xfId="10" quotePrefix="1" applyNumberFormat="1" applyFont="1" applyFill="1" applyBorder="1"/>
    <xf numFmtId="3" fontId="40" fillId="6" borderId="26" xfId="10" quotePrefix="1" applyNumberFormat="1" applyFont="1" applyFill="1" applyBorder="1"/>
    <xf numFmtId="3" fontId="50" fillId="6" borderId="118" xfId="10" quotePrefix="1" applyNumberFormat="1" applyFont="1" applyFill="1" applyBorder="1"/>
    <xf numFmtId="10" fontId="50" fillId="6" borderId="106" xfId="10" applyNumberFormat="1" applyFont="1" applyFill="1" applyBorder="1"/>
    <xf numFmtId="10" fontId="50" fillId="6" borderId="117" xfId="10" applyNumberFormat="1" applyFont="1" applyFill="1" applyBorder="1"/>
    <xf numFmtId="3" fontId="50" fillId="6" borderId="40" xfId="10" quotePrefix="1" applyNumberFormat="1" applyFont="1" applyFill="1" applyBorder="1"/>
    <xf numFmtId="0" fontId="46" fillId="8" borderId="110" xfId="10" applyFont="1" applyFill="1" applyBorder="1"/>
    <xf numFmtId="3" fontId="46" fillId="8" borderId="111" xfId="10" quotePrefix="1" applyNumberFormat="1" applyFont="1" applyFill="1" applyBorder="1"/>
    <xf numFmtId="3" fontId="46" fillId="8" borderId="116" xfId="10" quotePrefix="1" applyNumberFormat="1" applyFont="1" applyFill="1" applyBorder="1"/>
    <xf numFmtId="10" fontId="46" fillId="8" borderId="113" xfId="10" applyNumberFormat="1" applyFont="1" applyFill="1" applyBorder="1"/>
    <xf numFmtId="10" fontId="46" fillId="8" borderId="112" xfId="10" applyNumberFormat="1" applyFont="1" applyFill="1" applyBorder="1"/>
    <xf numFmtId="3" fontId="46" fillId="8" borderId="115" xfId="10" quotePrefix="1" applyNumberFormat="1" applyFont="1" applyFill="1" applyBorder="1"/>
    <xf numFmtId="0" fontId="74" fillId="7" borderId="67" xfId="10" applyFont="1" applyFill="1" applyBorder="1" applyAlignment="1">
      <alignment vertical="center"/>
    </xf>
    <xf numFmtId="3" fontId="74" fillId="7" borderId="103" xfId="10" applyNumberFormat="1" applyFont="1" applyFill="1" applyBorder="1" applyAlignment="1">
      <alignment horizontal="right" vertical="center" wrapText="1"/>
    </xf>
    <xf numFmtId="3" fontId="74" fillId="7" borderId="69" xfId="10" applyNumberFormat="1" applyFont="1" applyFill="1" applyBorder="1" applyAlignment="1">
      <alignment horizontal="right" vertical="center" wrapText="1"/>
    </xf>
    <xf numFmtId="10" fontId="74" fillId="7" borderId="72" xfId="10" applyNumberFormat="1" applyFont="1" applyFill="1" applyBorder="1"/>
    <xf numFmtId="10" fontId="74" fillId="7" borderId="70" xfId="10" applyNumberFormat="1" applyFont="1" applyFill="1" applyBorder="1"/>
    <xf numFmtId="10" fontId="74" fillId="7" borderId="72" xfId="10" applyNumberFormat="1" applyFont="1" applyFill="1" applyBorder="1" applyAlignment="1">
      <alignment vertical="center"/>
    </xf>
    <xf numFmtId="3" fontId="74" fillId="7" borderId="109" xfId="10" applyNumberFormat="1" applyFont="1" applyFill="1" applyBorder="1" applyAlignment="1">
      <alignment horizontal="right" vertical="center" wrapText="1"/>
    </xf>
    <xf numFmtId="0" fontId="48" fillId="8" borderId="110" xfId="10" applyFont="1" applyFill="1" applyBorder="1"/>
    <xf numFmtId="3" fontId="48" fillId="8" borderId="111" xfId="10" quotePrefix="1" applyNumberFormat="1" applyFont="1" applyFill="1" applyBorder="1"/>
    <xf numFmtId="3" fontId="48" fillId="8" borderId="116" xfId="10" quotePrefix="1" applyNumberFormat="1" applyFont="1" applyFill="1" applyBorder="1"/>
    <xf numFmtId="10" fontId="48" fillId="8" borderId="113" xfId="10" applyNumberFormat="1" applyFont="1" applyFill="1" applyBorder="1"/>
    <xf numFmtId="3" fontId="48" fillId="8" borderId="115" xfId="10" quotePrefix="1" applyNumberFormat="1" applyFont="1" applyFill="1" applyBorder="1"/>
    <xf numFmtId="0" fontId="75" fillId="7" borderId="67" xfId="10" applyFont="1" applyFill="1" applyBorder="1" applyAlignment="1">
      <alignment vertical="center"/>
    </xf>
    <xf numFmtId="3" fontId="75" fillId="7" borderId="103" xfId="10" applyNumberFormat="1" applyFont="1" applyFill="1" applyBorder="1" applyAlignment="1">
      <alignment horizontal="right" vertical="center" wrapText="1"/>
    </xf>
    <xf numFmtId="3" fontId="75" fillId="7" borderId="69" xfId="10" applyNumberFormat="1" applyFont="1" applyFill="1" applyBorder="1" applyAlignment="1">
      <alignment horizontal="right" vertical="center" wrapText="1"/>
    </xf>
    <xf numFmtId="10" fontId="75" fillId="7" borderId="72" xfId="10" applyNumberFormat="1" applyFont="1" applyFill="1" applyBorder="1"/>
    <xf numFmtId="10" fontId="75" fillId="7" borderId="72" xfId="10" applyNumberFormat="1" applyFont="1" applyFill="1" applyBorder="1" applyAlignment="1">
      <alignment vertical="center"/>
    </xf>
    <xf numFmtId="3" fontId="75" fillId="7" borderId="109" xfId="10" applyNumberFormat="1" applyFont="1" applyFill="1" applyBorder="1" applyAlignment="1">
      <alignment horizontal="right" vertical="center" wrapText="1"/>
    </xf>
    <xf numFmtId="0" fontId="74" fillId="7" borderId="43" xfId="10" applyFont="1" applyFill="1" applyBorder="1" applyAlignment="1">
      <alignment vertical="center"/>
    </xf>
    <xf numFmtId="3" fontId="74" fillId="7" borderId="125" xfId="10" applyNumberFormat="1" applyFont="1" applyFill="1" applyBorder="1" applyAlignment="1">
      <alignment horizontal="right" vertical="center" wrapText="1"/>
    </xf>
    <xf numFmtId="3" fontId="74" fillId="7" borderId="126" xfId="10" applyNumberFormat="1" applyFont="1" applyFill="1" applyBorder="1" applyAlignment="1">
      <alignment horizontal="right" vertical="center" wrapText="1"/>
    </xf>
    <xf numFmtId="10" fontId="74" fillId="7" borderId="127" xfId="11" applyNumberFormat="1" applyFont="1" applyFill="1" applyBorder="1" applyAlignment="1">
      <alignment vertical="center"/>
    </xf>
    <xf numFmtId="3" fontId="74" fillId="7" borderId="128" xfId="10" applyNumberFormat="1" applyFont="1" applyFill="1" applyBorder="1" applyAlignment="1">
      <alignment horizontal="right" vertical="center" wrapText="1"/>
    </xf>
    <xf numFmtId="10" fontId="74" fillId="7" borderId="129" xfId="11" applyNumberFormat="1" applyFont="1" applyFill="1" applyBorder="1" applyAlignment="1">
      <alignment vertical="center"/>
    </xf>
    <xf numFmtId="3" fontId="74" fillId="7" borderId="1" xfId="10" applyNumberFormat="1" applyFont="1" applyFill="1" applyBorder="1" applyAlignment="1">
      <alignment horizontal="right" vertical="center" wrapText="1"/>
    </xf>
    <xf numFmtId="10" fontId="74" fillId="7" borderId="130" xfId="11" applyNumberFormat="1" applyFont="1" applyFill="1" applyBorder="1" applyAlignment="1">
      <alignment vertical="center"/>
    </xf>
    <xf numFmtId="3" fontId="75" fillId="7" borderId="68" xfId="10" quotePrefix="1" applyNumberFormat="1" applyFont="1" applyFill="1" applyBorder="1" applyAlignment="1">
      <alignment vertical="center"/>
    </xf>
    <xf numFmtId="10" fontId="75" fillId="7" borderId="103" xfId="10" applyNumberFormat="1" applyFont="1" applyFill="1" applyBorder="1" applyAlignment="1">
      <alignment horizontal="center" vertical="center"/>
    </xf>
    <xf numFmtId="3" fontId="75" fillId="7" borderId="71" xfId="10" quotePrefix="1" applyNumberFormat="1" applyFont="1" applyFill="1" applyBorder="1" applyAlignment="1">
      <alignment vertical="center"/>
    </xf>
    <xf numFmtId="10" fontId="75" fillId="7" borderId="72" xfId="10" applyNumberFormat="1" applyFont="1" applyFill="1" applyBorder="1" applyAlignment="1">
      <alignment horizontal="center" vertical="center"/>
    </xf>
    <xf numFmtId="3" fontId="75" fillId="7" borderId="74" xfId="10" quotePrefix="1" applyNumberFormat="1" applyFont="1" applyFill="1" applyBorder="1" applyAlignment="1">
      <alignment vertical="center"/>
    </xf>
    <xf numFmtId="3" fontId="75" fillId="7" borderId="69" xfId="10" quotePrefix="1" applyNumberFormat="1" applyFont="1" applyFill="1" applyBorder="1" applyAlignment="1">
      <alignment vertical="center"/>
    </xf>
    <xf numFmtId="10" fontId="40" fillId="6" borderId="106" xfId="10" applyNumberFormat="1" applyFont="1" applyFill="1" applyBorder="1" applyAlignment="1">
      <alignment horizontal="center"/>
    </xf>
    <xf numFmtId="10" fontId="40" fillId="6" borderId="106" xfId="10" applyNumberFormat="1" applyFont="1" applyFill="1" applyBorder="1" applyAlignment="1">
      <alignment horizontal="right"/>
    </xf>
    <xf numFmtId="10" fontId="75" fillId="7" borderId="72" xfId="11" applyNumberFormat="1" applyFont="1" applyFill="1" applyBorder="1" applyAlignment="1">
      <alignment horizontal="right" vertical="center"/>
    </xf>
    <xf numFmtId="10" fontId="48" fillId="7" borderId="104" xfId="11" applyNumberFormat="1" applyFont="1" applyFill="1" applyBorder="1" applyAlignment="1">
      <alignment horizontal="right"/>
    </xf>
    <xf numFmtId="10" fontId="40" fillId="6" borderId="26" xfId="11" applyNumberFormat="1" applyFont="1" applyFill="1" applyBorder="1" applyAlignment="1">
      <alignment horizontal="right"/>
    </xf>
    <xf numFmtId="10" fontId="40" fillId="6" borderId="4" xfId="11" applyNumberFormat="1" applyFont="1" applyFill="1" applyBorder="1" applyAlignment="1">
      <alignment horizontal="right"/>
    </xf>
    <xf numFmtId="10" fontId="40" fillId="6" borderId="106" xfId="11" applyNumberFormat="1" applyFont="1" applyFill="1" applyBorder="1" applyAlignment="1">
      <alignment horizontal="right"/>
    </xf>
    <xf numFmtId="10" fontId="40" fillId="6" borderId="42" xfId="11" applyNumberFormat="1" applyFont="1" applyFill="1" applyBorder="1" applyAlignment="1">
      <alignment horizontal="right"/>
    </xf>
    <xf numFmtId="10" fontId="75" fillId="7" borderId="103" xfId="11" applyNumberFormat="1" applyFont="1" applyFill="1" applyBorder="1" applyAlignment="1">
      <alignment horizontal="center" vertical="center"/>
    </xf>
    <xf numFmtId="10" fontId="40" fillId="6" borderId="0" xfId="11" applyNumberFormat="1" applyFont="1" applyFill="1" applyAlignment="1">
      <alignment horizontal="center"/>
    </xf>
    <xf numFmtId="10" fontId="40" fillId="6" borderId="37" xfId="11" quotePrefix="1" applyNumberFormat="1" applyFont="1" applyFill="1" applyBorder="1"/>
    <xf numFmtId="10" fontId="40" fillId="6" borderId="118" xfId="11" quotePrefix="1" applyNumberFormat="1" applyFont="1" applyFill="1" applyBorder="1"/>
    <xf numFmtId="10" fontId="66" fillId="6" borderId="82" xfId="11" applyNumberFormat="1" applyFont="1" applyFill="1" applyBorder="1" applyAlignment="1">
      <alignment vertical="center"/>
    </xf>
    <xf numFmtId="10" fontId="66" fillId="6" borderId="91" xfId="11" applyNumberFormat="1" applyFont="1" applyFill="1" applyBorder="1" applyAlignment="1">
      <alignment vertical="center"/>
    </xf>
    <xf numFmtId="10" fontId="66" fillId="6" borderId="99" xfId="11" applyNumberFormat="1" applyFont="1" applyFill="1" applyBorder="1" applyAlignment="1">
      <alignment vertical="center"/>
    </xf>
    <xf numFmtId="10" fontId="65" fillId="7" borderId="73" xfId="11" applyNumberFormat="1" applyFont="1" applyFill="1" applyBorder="1" applyAlignment="1">
      <alignment vertical="center"/>
    </xf>
    <xf numFmtId="3" fontId="40" fillId="6" borderId="131" xfId="10" applyNumberFormat="1" applyFont="1" applyFill="1" applyBorder="1" applyAlignment="1">
      <alignment vertical="center"/>
    </xf>
    <xf numFmtId="10" fontId="74" fillId="7" borderId="73" xfId="11" applyNumberFormat="1" applyFont="1" applyFill="1" applyBorder="1" applyAlignment="1">
      <alignment vertical="center"/>
    </xf>
    <xf numFmtId="10" fontId="46" fillId="8" borderId="114" xfId="11" applyNumberFormat="1" applyFont="1" applyFill="1" applyBorder="1"/>
    <xf numFmtId="10" fontId="50" fillId="6" borderId="4" xfId="11" applyNumberFormat="1" applyFont="1" applyFill="1" applyBorder="1"/>
    <xf numFmtId="10" fontId="50" fillId="6" borderId="42" xfId="11" applyNumberFormat="1" applyFont="1" applyFill="1" applyBorder="1"/>
    <xf numFmtId="10" fontId="75" fillId="7" borderId="73" xfId="11" applyNumberFormat="1" applyFont="1" applyFill="1" applyBorder="1" applyAlignment="1">
      <alignment vertical="center"/>
    </xf>
    <xf numFmtId="10" fontId="48" fillId="8" borderId="114" xfId="11" applyNumberFormat="1" applyFont="1" applyFill="1" applyBorder="1"/>
    <xf numFmtId="0" fontId="3" fillId="2" borderId="0" xfId="2" applyFont="1" applyFill="1"/>
    <xf numFmtId="0" fontId="0" fillId="2" borderId="0" xfId="0" applyFill="1"/>
    <xf numFmtId="0" fontId="4" fillId="2" borderId="0" xfId="2" applyFont="1" applyFill="1"/>
    <xf numFmtId="17" fontId="3" fillId="2" borderId="0" xfId="2" applyNumberFormat="1" applyFont="1" applyFill="1"/>
    <xf numFmtId="0" fontId="19" fillId="2" borderId="0" xfId="2" applyFont="1" applyFill="1"/>
    <xf numFmtId="0" fontId="20" fillId="2" borderId="0" xfId="2" applyFont="1" applyFill="1"/>
    <xf numFmtId="0" fontId="21" fillId="2" borderId="0" xfId="2" applyFont="1" applyFill="1"/>
    <xf numFmtId="0" fontId="18" fillId="2" borderId="0" xfId="4" applyFont="1" applyFill="1" applyAlignment="1" applyProtection="1"/>
    <xf numFmtId="3" fontId="48" fillId="11" borderId="132" xfId="10" quotePrefix="1" applyNumberFormat="1" applyFont="1" applyFill="1" applyBorder="1"/>
    <xf numFmtId="37" fontId="0" fillId="0" borderId="0" xfId="0" applyNumberFormat="1"/>
    <xf numFmtId="2" fontId="40" fillId="6" borderId="133" xfId="7" applyNumberFormat="1" applyFont="1" applyFill="1" applyBorder="1"/>
    <xf numFmtId="3" fontId="50" fillId="6" borderId="33" xfId="7" applyNumberFormat="1" applyFont="1" applyFill="1" applyBorder="1" applyAlignment="1">
      <alignment horizontal="center"/>
    </xf>
    <xf numFmtId="3" fontId="50" fillId="6" borderId="19" xfId="7" applyNumberFormat="1" applyFont="1" applyFill="1" applyBorder="1" applyAlignment="1">
      <alignment horizontal="right" vertical="center"/>
    </xf>
    <xf numFmtId="3" fontId="50" fillId="6" borderId="36" xfId="7" applyNumberFormat="1" applyFont="1" applyFill="1" applyBorder="1" applyAlignment="1">
      <alignment horizontal="center"/>
    </xf>
    <xf numFmtId="2" fontId="46" fillId="6" borderId="26" xfId="7" applyNumberFormat="1" applyFont="1" applyFill="1" applyBorder="1"/>
    <xf numFmtId="10" fontId="46" fillId="6" borderId="26" xfId="7" applyNumberFormat="1" applyFont="1" applyFill="1" applyBorder="1" applyAlignment="1">
      <alignment horizontal="right" indent="1"/>
    </xf>
    <xf numFmtId="10" fontId="46" fillId="6" borderId="29" xfId="7" applyNumberFormat="1" applyFont="1" applyFill="1" applyBorder="1" applyAlignment="1">
      <alignment horizontal="right" indent="1"/>
    </xf>
    <xf numFmtId="37" fontId="40" fillId="6" borderId="29" xfId="7" applyFont="1" applyFill="1" applyBorder="1"/>
    <xf numFmtId="37" fontId="50" fillId="6" borderId="19" xfId="7" applyFont="1" applyFill="1" applyBorder="1" applyAlignment="1">
      <alignment horizontal="right"/>
    </xf>
    <xf numFmtId="37" fontId="50" fillId="6" borderId="134" xfId="7" applyFont="1" applyFill="1" applyBorder="1" applyAlignment="1">
      <alignment horizontal="right"/>
    </xf>
    <xf numFmtId="3" fontId="65" fillId="7" borderId="135" xfId="10" applyNumberFormat="1" applyFont="1" applyFill="1" applyBorder="1" applyAlignment="1">
      <alignment vertical="center"/>
    </xf>
    <xf numFmtId="3" fontId="65" fillId="7" borderId="109" xfId="10" applyNumberFormat="1" applyFont="1" applyFill="1" applyBorder="1" applyAlignment="1">
      <alignment vertical="center"/>
    </xf>
    <xf numFmtId="37" fontId="50" fillId="6" borderId="19" xfId="7" applyFont="1" applyFill="1" applyBorder="1" applyAlignment="1">
      <alignment horizontal="right" vertical="center"/>
    </xf>
    <xf numFmtId="37" fontId="48" fillId="6" borderId="23" xfId="7" applyFont="1" applyFill="1" applyBorder="1" applyAlignment="1">
      <alignment horizontal="left"/>
    </xf>
    <xf numFmtId="37" fontId="50" fillId="6" borderId="33" xfId="7" applyFont="1" applyFill="1" applyBorder="1" applyAlignment="1">
      <alignment horizontal="right"/>
    </xf>
    <xf numFmtId="3" fontId="50" fillId="6" borderId="34" xfId="7" applyNumberFormat="1" applyFont="1" applyFill="1" applyBorder="1" applyAlignment="1">
      <alignment horizontal="center"/>
    </xf>
    <xf numFmtId="10" fontId="50" fillId="6" borderId="24" xfId="7" applyNumberFormat="1" applyFont="1" applyFill="1" applyBorder="1" applyAlignment="1">
      <alignment horizontal="center"/>
    </xf>
    <xf numFmtId="37" fontId="50" fillId="6" borderId="33" xfId="7" applyFont="1" applyFill="1" applyBorder="1"/>
    <xf numFmtId="3" fontId="50" fillId="6" borderId="34" xfId="7" applyNumberFormat="1" applyFont="1" applyFill="1" applyBorder="1" applyAlignment="1">
      <alignment horizontal="right" indent="1"/>
    </xf>
    <xf numFmtId="10" fontId="50" fillId="6" borderId="35" xfId="7" applyNumberFormat="1" applyFont="1" applyFill="1" applyBorder="1" applyAlignment="1">
      <alignment horizontal="center" vertical="center"/>
    </xf>
    <xf numFmtId="37" fontId="50" fillId="6" borderId="22" xfId="7" applyFont="1" applyFill="1" applyBorder="1"/>
    <xf numFmtId="37" fontId="50" fillId="6" borderId="34" xfId="7" applyFont="1" applyFill="1" applyBorder="1" applyAlignment="1">
      <alignment horizontal="right"/>
    </xf>
    <xf numFmtId="10" fontId="46" fillId="6" borderId="35" xfId="7" applyNumberFormat="1" applyFont="1" applyFill="1" applyBorder="1" applyAlignment="1">
      <alignment horizontal="center" vertical="center"/>
    </xf>
    <xf numFmtId="37" fontId="48" fillId="6" borderId="0" xfId="7" applyFont="1" applyFill="1" applyBorder="1" applyAlignment="1">
      <alignment horizontal="left"/>
    </xf>
    <xf numFmtId="37" fontId="56" fillId="6" borderId="0" xfId="7" applyFont="1" applyFill="1" applyBorder="1" applyAlignment="1">
      <alignment horizontal="left"/>
    </xf>
    <xf numFmtId="2" fontId="46" fillId="6" borderId="24" xfId="7" applyNumberFormat="1" applyFont="1" applyFill="1" applyBorder="1"/>
    <xf numFmtId="2" fontId="40" fillId="6" borderId="34" xfId="7" applyNumberFormat="1" applyFont="1" applyFill="1" applyBorder="1"/>
    <xf numFmtId="3" fontId="40" fillId="6" borderId="106" xfId="10" quotePrefix="1" applyNumberFormat="1" applyFont="1" applyFill="1" applyBorder="1"/>
    <xf numFmtId="3" fontId="40" fillId="6" borderId="117" xfId="10" quotePrefix="1" applyNumberFormat="1" applyFont="1" applyFill="1" applyBorder="1"/>
    <xf numFmtId="10" fontId="40" fillId="6" borderId="117" xfId="11" quotePrefix="1" applyNumberFormat="1" applyFont="1" applyFill="1" applyBorder="1"/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37" fontId="27" fillId="10" borderId="20" xfId="1" applyNumberFormat="1" applyFont="1" applyFill="1" applyBorder="1" applyAlignment="1">
      <alignment horizontal="center" vertical="center"/>
    </xf>
    <xf numFmtId="37" fontId="27" fillId="10" borderId="21" xfId="1" applyNumberFormat="1" applyFont="1" applyFill="1" applyBorder="1" applyAlignment="1">
      <alignment horizontal="center" vertical="center"/>
    </xf>
    <xf numFmtId="10" fontId="50" fillId="6" borderId="35" xfId="11" applyNumberFormat="1" applyFont="1" applyFill="1" applyBorder="1" applyAlignment="1">
      <alignment horizontal="center" vertical="center"/>
    </xf>
    <xf numFmtId="10" fontId="50" fillId="6" borderId="32" xfId="11" applyNumberFormat="1" applyFont="1" applyFill="1" applyBorder="1" applyAlignment="1">
      <alignment horizontal="center" vertical="center"/>
    </xf>
    <xf numFmtId="10" fontId="50" fillId="6" borderId="33" xfId="11" applyNumberFormat="1" applyFont="1" applyFill="1" applyBorder="1" applyAlignment="1">
      <alignment horizontal="center" vertical="center"/>
    </xf>
    <xf numFmtId="10" fontId="50" fillId="6" borderId="30" xfId="11" applyNumberFormat="1" applyFont="1" applyFill="1" applyBorder="1" applyAlignment="1">
      <alignment horizontal="center" vertical="center"/>
    </xf>
    <xf numFmtId="10" fontId="50" fillId="6" borderId="34" xfId="11" applyNumberFormat="1" applyFont="1" applyFill="1" applyBorder="1" applyAlignment="1">
      <alignment horizontal="center" vertical="center"/>
    </xf>
    <xf numFmtId="10" fontId="50" fillId="6" borderId="31" xfId="11" applyNumberFormat="1" applyFont="1" applyFill="1" applyBorder="1" applyAlignment="1">
      <alignment horizontal="center" vertical="center"/>
    </xf>
    <xf numFmtId="10" fontId="46" fillId="6" borderId="35" xfId="11" applyNumberFormat="1" applyFont="1" applyFill="1" applyBorder="1" applyAlignment="1">
      <alignment horizontal="center" vertical="center"/>
    </xf>
    <xf numFmtId="10" fontId="46" fillId="6" borderId="32" xfId="11" applyNumberFormat="1" applyFont="1" applyFill="1" applyBorder="1" applyAlignment="1">
      <alignment horizontal="center" vertical="center"/>
    </xf>
    <xf numFmtId="37" fontId="42" fillId="2" borderId="0" xfId="8" applyNumberFormat="1" applyFont="1" applyFill="1" applyAlignment="1">
      <alignment horizontal="center"/>
    </xf>
    <xf numFmtId="37" fontId="43" fillId="10" borderId="22" xfId="7" applyFont="1" applyFill="1" applyBorder="1" applyAlignment="1">
      <alignment horizontal="center"/>
    </xf>
    <xf numFmtId="37" fontId="43" fillId="10" borderId="23" xfId="7" applyFont="1" applyFill="1" applyBorder="1" applyAlignment="1">
      <alignment horizontal="center"/>
    </xf>
    <xf numFmtId="37" fontId="43" fillId="10" borderId="24" xfId="7" applyFont="1" applyFill="1" applyBorder="1" applyAlignment="1">
      <alignment horizontal="center"/>
    </xf>
    <xf numFmtId="37" fontId="44" fillId="10" borderId="25" xfId="7" applyFont="1" applyFill="1" applyBorder="1" applyAlignment="1">
      <alignment horizontal="center"/>
    </xf>
    <xf numFmtId="37" fontId="44" fillId="10" borderId="0" xfId="7" applyFont="1" applyFill="1" applyAlignment="1">
      <alignment horizontal="center"/>
    </xf>
    <xf numFmtId="37" fontId="44" fillId="10" borderId="26" xfId="7" applyFont="1" applyFill="1" applyBorder="1" applyAlignment="1">
      <alignment horizontal="center"/>
    </xf>
    <xf numFmtId="37" fontId="45" fillId="10" borderId="25" xfId="7" applyFont="1" applyFill="1" applyBorder="1" applyAlignment="1">
      <alignment horizontal="center"/>
    </xf>
    <xf numFmtId="37" fontId="45" fillId="10" borderId="0" xfId="7" applyFont="1" applyFill="1" applyAlignment="1">
      <alignment horizontal="center"/>
    </xf>
    <xf numFmtId="37" fontId="45" fillId="10" borderId="26" xfId="7" applyFont="1" applyFill="1" applyBorder="1" applyAlignment="1">
      <alignment horizontal="center"/>
    </xf>
    <xf numFmtId="37" fontId="45" fillId="10" borderId="27" xfId="7" applyFont="1" applyFill="1" applyBorder="1" applyAlignment="1">
      <alignment horizontal="center"/>
    </xf>
    <xf numFmtId="37" fontId="45" fillId="10" borderId="28" xfId="7" applyFont="1" applyFill="1" applyBorder="1" applyAlignment="1">
      <alignment horizontal="center"/>
    </xf>
    <xf numFmtId="37" fontId="45" fillId="10" borderId="29" xfId="7" applyFont="1" applyFill="1" applyBorder="1" applyAlignment="1">
      <alignment horizontal="center"/>
    </xf>
    <xf numFmtId="37" fontId="46" fillId="10" borderId="22" xfId="7" applyFont="1" applyFill="1" applyBorder="1" applyAlignment="1">
      <alignment horizontal="center" vertical="center"/>
    </xf>
    <xf numFmtId="37" fontId="46" fillId="10" borderId="24" xfId="7" applyFont="1" applyFill="1" applyBorder="1" applyAlignment="1">
      <alignment horizontal="center" vertical="center"/>
    </xf>
    <xf numFmtId="37" fontId="47" fillId="10" borderId="27" xfId="7" applyFont="1" applyFill="1" applyBorder="1" applyAlignment="1">
      <alignment horizontal="center" vertical="center"/>
    </xf>
    <xf numFmtId="37" fontId="47" fillId="10" borderId="29" xfId="7" applyFont="1" applyFill="1" applyBorder="1" applyAlignment="1">
      <alignment horizontal="center" vertical="center"/>
    </xf>
    <xf numFmtId="10" fontId="50" fillId="6" borderId="24" xfId="11" applyNumberFormat="1" applyFont="1" applyFill="1" applyBorder="1" applyAlignment="1">
      <alignment horizontal="center" vertical="center"/>
    </xf>
    <xf numFmtId="10" fontId="50" fillId="6" borderId="29" xfId="11" applyNumberFormat="1" applyFont="1" applyFill="1" applyBorder="1" applyAlignment="1">
      <alignment horizontal="center" vertical="center"/>
    </xf>
    <xf numFmtId="37" fontId="48" fillId="6" borderId="22" xfId="7" applyFont="1" applyFill="1" applyBorder="1" applyAlignment="1">
      <alignment horizontal="center" vertical="center"/>
    </xf>
    <xf numFmtId="37" fontId="48" fillId="6" borderId="25" xfId="7" applyFont="1" applyFill="1" applyBorder="1" applyAlignment="1">
      <alignment horizontal="center" vertical="center"/>
    </xf>
    <xf numFmtId="37" fontId="48" fillId="6" borderId="27" xfId="7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vertical="center"/>
    </xf>
    <xf numFmtId="37" fontId="48" fillId="6" borderId="25" xfId="7" applyFont="1" applyFill="1" applyBorder="1" applyAlignment="1">
      <alignment vertical="center"/>
    </xf>
    <xf numFmtId="37" fontId="50" fillId="6" borderId="27" xfId="7" applyFont="1" applyFill="1" applyBorder="1" applyAlignment="1">
      <alignment vertical="center"/>
    </xf>
    <xf numFmtId="10" fontId="50" fillId="6" borderId="133" xfId="11" applyNumberFormat="1" applyFont="1" applyFill="1" applyBorder="1" applyAlignment="1">
      <alignment horizontal="center" vertical="center"/>
    </xf>
    <xf numFmtId="10" fontId="50" fillId="6" borderId="134" xfId="11" applyNumberFormat="1" applyFont="1" applyFill="1" applyBorder="1" applyAlignment="1">
      <alignment horizontal="center" vertical="center"/>
    </xf>
    <xf numFmtId="49" fontId="48" fillId="10" borderId="56" xfId="10" applyNumberFormat="1" applyFont="1" applyFill="1" applyBorder="1" applyAlignment="1">
      <alignment horizontal="center" vertical="center" wrapText="1"/>
    </xf>
    <xf numFmtId="49" fontId="48" fillId="10" borderId="49" xfId="10" applyNumberFormat="1" applyFont="1" applyFill="1" applyBorder="1" applyAlignment="1">
      <alignment horizontal="center" vertical="center" wrapText="1"/>
    </xf>
    <xf numFmtId="49" fontId="48" fillId="10" borderId="50" xfId="10" applyNumberFormat="1" applyFont="1" applyFill="1" applyBorder="1" applyAlignment="1">
      <alignment horizontal="center" vertical="center" wrapText="1"/>
    </xf>
    <xf numFmtId="49" fontId="63" fillId="10" borderId="51" xfId="10" applyNumberFormat="1" applyFont="1" applyFill="1" applyBorder="1" applyAlignment="1">
      <alignment horizontal="center" vertical="center" wrapText="1"/>
    </xf>
    <xf numFmtId="49" fontId="63" fillId="10" borderId="52" xfId="10" applyNumberFormat="1" applyFont="1" applyFill="1" applyBorder="1" applyAlignment="1">
      <alignment horizontal="center" vertical="center" wrapText="1"/>
    </xf>
    <xf numFmtId="49" fontId="63" fillId="10" borderId="53" xfId="10" applyNumberFormat="1" applyFont="1" applyFill="1" applyBorder="1" applyAlignment="1">
      <alignment horizontal="center" vertical="center" wrapText="1"/>
    </xf>
    <xf numFmtId="37" fontId="42" fillId="2" borderId="0" xfId="8" applyNumberFormat="1" applyFont="1" applyFill="1" applyAlignment="1">
      <alignment horizontal="left"/>
    </xf>
    <xf numFmtId="0" fontId="45" fillId="10" borderId="1" xfId="10" applyFont="1" applyFill="1" applyBorder="1" applyAlignment="1">
      <alignment horizontal="center" vertical="center"/>
    </xf>
    <xf numFmtId="0" fontId="45" fillId="10" borderId="39" xfId="10" applyFont="1" applyFill="1" applyBorder="1" applyAlignment="1">
      <alignment horizontal="center" vertical="center"/>
    </xf>
    <xf numFmtId="0" fontId="45" fillId="10" borderId="2" xfId="10" applyFont="1" applyFill="1" applyBorder="1" applyAlignment="1">
      <alignment horizontal="center" vertical="center"/>
    </xf>
    <xf numFmtId="0" fontId="45" fillId="10" borderId="40" xfId="10" applyFont="1" applyFill="1" applyBorder="1" applyAlignment="1">
      <alignment horizontal="center" vertical="center"/>
    </xf>
    <xf numFmtId="0" fontId="45" fillId="10" borderId="41" xfId="10" applyFont="1" applyFill="1" applyBorder="1" applyAlignment="1">
      <alignment horizontal="center" vertical="center"/>
    </xf>
    <xf numFmtId="0" fontId="45" fillId="10" borderId="42" xfId="10" applyFont="1" applyFill="1" applyBorder="1" applyAlignment="1">
      <alignment horizontal="center" vertical="center"/>
    </xf>
    <xf numFmtId="1" fontId="61" fillId="10" borderId="43" xfId="10" applyNumberFormat="1" applyFont="1" applyFill="1" applyBorder="1" applyAlignment="1">
      <alignment horizontal="center" vertical="center" wrapText="1"/>
    </xf>
    <xf numFmtId="0" fontId="62" fillId="10" borderId="47" xfId="10" applyFont="1" applyFill="1" applyBorder="1" applyAlignment="1">
      <alignment horizontal="center" vertical="center"/>
    </xf>
    <xf numFmtId="0" fontId="46" fillId="10" borderId="44" xfId="10" applyFont="1" applyFill="1" applyBorder="1" applyAlignment="1">
      <alignment horizontal="center" vertical="center"/>
    </xf>
    <xf numFmtId="0" fontId="46" fillId="10" borderId="45" xfId="10" applyFont="1" applyFill="1" applyBorder="1" applyAlignment="1">
      <alignment horizontal="center" vertical="center"/>
    </xf>
    <xf numFmtId="0" fontId="46" fillId="10" borderId="46" xfId="10" applyFont="1" applyFill="1" applyBorder="1" applyAlignment="1">
      <alignment horizontal="center" vertical="center"/>
    </xf>
    <xf numFmtId="49" fontId="48" fillId="10" borderId="48" xfId="10" quotePrefix="1" applyNumberFormat="1" applyFont="1" applyFill="1" applyBorder="1" applyAlignment="1">
      <alignment horizontal="center" vertical="center" wrapText="1"/>
    </xf>
    <xf numFmtId="17" fontId="48" fillId="10" borderId="48" xfId="10" quotePrefix="1" applyNumberFormat="1" applyFont="1" applyFill="1" applyBorder="1" applyAlignment="1">
      <alignment horizontal="center" vertical="center" wrapText="1"/>
    </xf>
    <xf numFmtId="49" fontId="48" fillId="10" borderId="54" xfId="10" applyNumberFormat="1" applyFont="1" applyFill="1" applyBorder="1" applyAlignment="1">
      <alignment horizontal="center" vertical="center" wrapText="1"/>
    </xf>
    <xf numFmtId="49" fontId="48" fillId="10" borderId="55" xfId="10" applyNumberFormat="1" applyFont="1" applyFill="1" applyBorder="1" applyAlignment="1">
      <alignment horizontal="center" vertical="center" wrapText="1"/>
    </xf>
    <xf numFmtId="37" fontId="67" fillId="2" borderId="0" xfId="8" applyNumberFormat="1" applyFont="1" applyFill="1" applyAlignment="1">
      <alignment horizontal="left"/>
    </xf>
    <xf numFmtId="49" fontId="48" fillId="10" borderId="48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/>
    </xf>
    <xf numFmtId="0" fontId="44" fillId="10" borderId="39" xfId="10" applyFont="1" applyFill="1" applyBorder="1" applyAlignment="1">
      <alignment horizontal="center" vertical="center"/>
    </xf>
    <xf numFmtId="0" fontId="44" fillId="10" borderId="2" xfId="10" applyFont="1" applyFill="1" applyBorder="1" applyAlignment="1">
      <alignment horizontal="center" vertical="center"/>
    </xf>
    <xf numFmtId="0" fontId="44" fillId="10" borderId="3" xfId="10" applyFont="1" applyFill="1" applyBorder="1" applyAlignment="1">
      <alignment horizontal="center" vertical="center"/>
    </xf>
    <xf numFmtId="0" fontId="44" fillId="10" borderId="0" xfId="10" applyFont="1" applyFill="1" applyAlignment="1">
      <alignment horizontal="center" vertical="center"/>
    </xf>
    <xf numFmtId="0" fontId="44" fillId="10" borderId="4" xfId="10" applyFont="1" applyFill="1" applyBorder="1" applyAlignment="1">
      <alignment horizontal="center" vertical="center"/>
    </xf>
    <xf numFmtId="1" fontId="45" fillId="10" borderId="43" xfId="10" applyNumberFormat="1" applyFont="1" applyFill="1" applyBorder="1" applyAlignment="1">
      <alignment horizontal="center" vertical="center" wrapText="1"/>
    </xf>
    <xf numFmtId="0" fontId="68" fillId="10" borderId="47" xfId="10" applyFont="1" applyFill="1" applyBorder="1" applyAlignment="1">
      <alignment vertical="center"/>
    </xf>
    <xf numFmtId="0" fontId="68" fillId="10" borderId="102" xfId="10" applyFont="1" applyFill="1" applyBorder="1" applyAlignment="1">
      <alignment vertical="center"/>
    </xf>
    <xf numFmtId="37" fontId="67" fillId="2" borderId="107" xfId="8" applyNumberFormat="1" applyFont="1" applyFill="1" applyBorder="1" applyAlignment="1">
      <alignment horizontal="left"/>
    </xf>
    <xf numFmtId="37" fontId="67" fillId="2" borderId="108" xfId="8" applyNumberFormat="1" applyFont="1" applyFill="1" applyBorder="1" applyAlignment="1">
      <alignment horizontal="left"/>
    </xf>
    <xf numFmtId="0" fontId="45" fillId="10" borderId="1" xfId="10" applyFont="1" applyFill="1" applyBorder="1" applyAlignment="1">
      <alignment horizontal="center" vertical="center" wrapText="1"/>
    </xf>
    <xf numFmtId="0" fontId="45" fillId="10" borderId="39" xfId="10" applyFont="1" applyFill="1" applyBorder="1" applyAlignment="1">
      <alignment horizontal="center" vertical="center" wrapText="1"/>
    </xf>
    <xf numFmtId="0" fontId="45" fillId="10" borderId="2" xfId="10" applyFont="1" applyFill="1" applyBorder="1" applyAlignment="1">
      <alignment horizontal="center" vertical="center" wrapText="1"/>
    </xf>
    <xf numFmtId="0" fontId="45" fillId="10" borderId="40" xfId="10" applyFont="1" applyFill="1" applyBorder="1" applyAlignment="1">
      <alignment horizontal="center" vertical="center" wrapText="1"/>
    </xf>
    <xf numFmtId="0" fontId="45" fillId="10" borderId="41" xfId="10" applyFont="1" applyFill="1" applyBorder="1" applyAlignment="1">
      <alignment horizontal="center" vertical="center" wrapText="1"/>
    </xf>
    <xf numFmtId="0" fontId="45" fillId="10" borderId="42" xfId="10" applyFont="1" applyFill="1" applyBorder="1" applyAlignment="1">
      <alignment horizontal="center" vertical="center" wrapText="1"/>
    </xf>
    <xf numFmtId="49" fontId="61" fillId="10" borderId="56" xfId="10" applyNumberFormat="1" applyFont="1" applyFill="1" applyBorder="1" applyAlignment="1">
      <alignment horizontal="center" vertical="center" wrapText="1"/>
    </xf>
    <xf numFmtId="49" fontId="61" fillId="10" borderId="49" xfId="10" applyNumberFormat="1" applyFont="1" applyFill="1" applyBorder="1" applyAlignment="1">
      <alignment horizontal="center" vertical="center" wrapText="1"/>
    </xf>
    <xf numFmtId="49" fontId="61" fillId="10" borderId="50" xfId="10" applyNumberFormat="1" applyFont="1" applyFill="1" applyBorder="1" applyAlignment="1">
      <alignment horizontal="center" vertical="center" wrapText="1"/>
    </xf>
    <xf numFmtId="49" fontId="72" fillId="10" borderId="51" xfId="10" applyNumberFormat="1" applyFont="1" applyFill="1" applyBorder="1" applyAlignment="1">
      <alignment horizontal="center" vertical="center" wrapText="1"/>
    </xf>
    <xf numFmtId="49" fontId="72" fillId="10" borderId="52" xfId="10" applyNumberFormat="1" applyFont="1" applyFill="1" applyBorder="1" applyAlignment="1">
      <alignment horizontal="center" vertical="center" wrapText="1"/>
    </xf>
    <xf numFmtId="49" fontId="72" fillId="10" borderId="53" xfId="10" applyNumberFormat="1" applyFont="1" applyFill="1" applyBorder="1" applyAlignment="1">
      <alignment horizontal="center" vertical="center" wrapText="1"/>
    </xf>
    <xf numFmtId="0" fontId="70" fillId="10" borderId="1" xfId="10" applyFont="1" applyFill="1" applyBorder="1" applyAlignment="1">
      <alignment horizontal="center" vertical="center" wrapText="1"/>
    </xf>
    <xf numFmtId="0" fontId="70" fillId="10" borderId="39" xfId="10" applyFont="1" applyFill="1" applyBorder="1" applyAlignment="1">
      <alignment horizontal="center" vertical="center" wrapText="1"/>
    </xf>
    <xf numFmtId="0" fontId="70" fillId="10" borderId="2" xfId="10" applyFont="1" applyFill="1" applyBorder="1" applyAlignment="1">
      <alignment horizontal="center" vertical="center" wrapText="1"/>
    </xf>
    <xf numFmtId="49" fontId="61" fillId="10" borderId="54" xfId="10" applyNumberFormat="1" applyFont="1" applyFill="1" applyBorder="1" applyAlignment="1">
      <alignment horizontal="center" vertical="center" wrapText="1"/>
    </xf>
    <xf numFmtId="49" fontId="61" fillId="10" borderId="55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 wrapText="1"/>
    </xf>
    <xf numFmtId="0" fontId="44" fillId="10" borderId="39" xfId="10" applyFont="1" applyFill="1" applyBorder="1" applyAlignment="1">
      <alignment horizontal="center" vertical="center" wrapText="1"/>
    </xf>
    <xf numFmtId="0" fontId="44" fillId="10" borderId="2" xfId="10" applyFont="1" applyFill="1" applyBorder="1" applyAlignment="1">
      <alignment horizontal="center" vertical="center" wrapText="1"/>
    </xf>
    <xf numFmtId="0" fontId="44" fillId="10" borderId="40" xfId="10" applyFont="1" applyFill="1" applyBorder="1" applyAlignment="1">
      <alignment horizontal="center" vertical="center" wrapText="1"/>
    </xf>
    <xf numFmtId="0" fontId="44" fillId="10" borderId="41" xfId="10" applyFont="1" applyFill="1" applyBorder="1" applyAlignment="1">
      <alignment horizontal="center" vertical="center" wrapText="1"/>
    </xf>
    <xf numFmtId="0" fontId="44" fillId="10" borderId="42" xfId="10" applyFont="1" applyFill="1" applyBorder="1" applyAlignment="1">
      <alignment horizontal="center" vertical="center" wrapText="1"/>
    </xf>
    <xf numFmtId="1" fontId="46" fillId="10" borderId="43" xfId="10" applyNumberFormat="1" applyFont="1" applyFill="1" applyBorder="1" applyAlignment="1">
      <alignment horizontal="center" vertical="center" wrapText="1"/>
    </xf>
    <xf numFmtId="0" fontId="47" fillId="10" borderId="47" xfId="10" applyFont="1" applyFill="1" applyBorder="1" applyAlignment="1">
      <alignment vertical="center" wrapText="1"/>
    </xf>
    <xf numFmtId="0" fontId="47" fillId="10" borderId="102" xfId="10" applyFont="1" applyFill="1" applyBorder="1" applyAlignment="1">
      <alignment vertical="center" wrapText="1"/>
    </xf>
  </cellXfs>
  <cellStyles count="12">
    <cellStyle name="Hipervínculo" xfId="1" builtinId="8"/>
    <cellStyle name="Hipervínculo 2" xfId="8" xr:uid="{00000000-0005-0000-0000-000001000000}"/>
    <cellStyle name="Hipervínculo_CUADROS OFERTA Y DEMANDA OCTUBRE 2009" xfId="3" xr:uid="{00000000-0005-0000-0000-000002000000}"/>
    <cellStyle name="Hipervínculo_INDICE OFERTA Y DEMANDA" xfId="4" xr:uid="{00000000-0005-0000-0000-000003000000}"/>
    <cellStyle name="Normal" xfId="0" builtinId="0"/>
    <cellStyle name="Normal 2" xfId="7" xr:uid="{00000000-0005-0000-0000-000005000000}"/>
    <cellStyle name="Normal 3" xfId="10" xr:uid="{00000000-0005-0000-0000-000006000000}"/>
    <cellStyle name="Normal 4" xfId="2" xr:uid="{00000000-0005-0000-0000-000007000000}"/>
    <cellStyle name="Normal 4 2" xfId="5" xr:uid="{00000000-0005-0000-0000-000008000000}"/>
    <cellStyle name="Normal_Cuadro 1.1 Comportamiento pasajeros y carga MARZO 2009 2" xfId="6" xr:uid="{00000000-0005-0000-0000-000009000000}"/>
    <cellStyle name="Normal_CUADRO 1.1 DEFINITIVO" xfId="9" xr:uid="{00000000-0005-0000-0000-00000A000000}"/>
    <cellStyle name="Porcentaje" xfId="11" builtinId="5"/>
  </cellStyles>
  <dxfs count="185"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3459692</xdr:colOff>
      <xdr:row>1</xdr:row>
      <xdr:rowOff>22225</xdr:rowOff>
    </xdr:from>
    <xdr:to>
      <xdr:col>3</xdr:col>
      <xdr:colOff>6960659</xdr:colOff>
      <xdr:row>6</xdr:row>
      <xdr:rowOff>271991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F1386E-41E0-4FB1-92D2-B328EA14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29142"/>
          <a:ext cx="3500967" cy="164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80" zoomScaleNormal="80" workbookViewId="0">
      <selection activeCell="D1" sqref="D1"/>
    </sheetView>
  </sheetViews>
  <sheetFormatPr baseColWidth="10" defaultRowHeight="15" x14ac:dyDescent="0.25"/>
  <cols>
    <col min="1" max="1" width="2.7109375" style="272" customWidth="1"/>
    <col min="2" max="2" width="1.140625" style="272" customWidth="1"/>
    <col min="3" max="3" width="15.85546875" style="272" customWidth="1"/>
    <col min="4" max="4" width="105.140625" style="272" customWidth="1"/>
    <col min="5" max="9" width="11.42578125" style="272"/>
    <col min="10" max="16384" width="11.42578125" style="273"/>
  </cols>
  <sheetData>
    <row r="1" spans="3:6" ht="4.5" customHeight="1" thickBot="1" x14ac:dyDescent="0.4">
      <c r="C1" s="274"/>
    </row>
    <row r="2" spans="3:6" ht="24" thickTop="1" x14ac:dyDescent="0.35">
      <c r="C2" s="1"/>
      <c r="D2" s="2"/>
    </row>
    <row r="3" spans="3:6" ht="24" x14ac:dyDescent="0.35">
      <c r="C3" s="3" t="s">
        <v>0</v>
      </c>
      <c r="D3" s="4"/>
    </row>
    <row r="4" spans="3:6" ht="20.25" x14ac:dyDescent="0.3">
      <c r="C4" s="5" t="s">
        <v>1</v>
      </c>
      <c r="D4" s="4"/>
    </row>
    <row r="5" spans="3:6" ht="18" x14ac:dyDescent="0.25">
      <c r="C5" s="6" t="s">
        <v>2</v>
      </c>
      <c r="D5" s="4"/>
    </row>
    <row r="6" spans="3:6" ht="23.25" x14ac:dyDescent="0.35">
      <c r="C6" s="7"/>
      <c r="D6" s="4"/>
    </row>
    <row r="7" spans="3:6" ht="24" thickBot="1" x14ac:dyDescent="0.4">
      <c r="C7" s="8"/>
      <c r="D7" s="4"/>
    </row>
    <row r="8" spans="3:6" ht="24" x14ac:dyDescent="0.35">
      <c r="C8" s="312" t="s">
        <v>637</v>
      </c>
      <c r="D8" s="313"/>
      <c r="F8" s="275"/>
    </row>
    <row r="9" spans="3:6" ht="23.25" x14ac:dyDescent="0.35">
      <c r="C9" s="314" t="s">
        <v>3</v>
      </c>
      <c r="D9" s="315"/>
      <c r="F9" s="275"/>
    </row>
    <row r="10" spans="3:6" ht="21" thickBot="1" x14ac:dyDescent="0.35">
      <c r="C10" s="316" t="s">
        <v>4</v>
      </c>
      <c r="D10" s="317"/>
      <c r="F10" s="275"/>
    </row>
    <row r="11" spans="3:6" ht="20.25" thickTop="1" x14ac:dyDescent="0.3">
      <c r="C11" s="318" t="s">
        <v>5</v>
      </c>
      <c r="D11" s="319"/>
    </row>
    <row r="12" spans="3:6" ht="18" x14ac:dyDescent="0.25">
      <c r="C12" s="320" t="s">
        <v>6</v>
      </c>
      <c r="D12" s="321"/>
    </row>
    <row r="13" spans="3:6" x14ac:dyDescent="0.25">
      <c r="C13" s="9"/>
      <c r="D13" s="10"/>
    </row>
    <row r="14" spans="3:6" ht="17.25" thickBot="1" x14ac:dyDescent="0.3">
      <c r="C14" s="11" t="s">
        <v>7</v>
      </c>
      <c r="D14" s="12" t="s">
        <v>8</v>
      </c>
    </row>
    <row r="15" spans="3:6" ht="16.5" thickTop="1" thickBot="1" x14ac:dyDescent="0.3">
      <c r="C15" s="13" t="s">
        <v>9</v>
      </c>
      <c r="D15" s="14" t="s">
        <v>10</v>
      </c>
    </row>
    <row r="16" spans="3:6" ht="15.75" thickBot="1" x14ac:dyDescent="0.3">
      <c r="C16" s="15" t="s">
        <v>11</v>
      </c>
      <c r="D16" s="16" t="s">
        <v>12</v>
      </c>
    </row>
    <row r="17" spans="3:4" ht="15.75" thickBot="1" x14ac:dyDescent="0.3">
      <c r="C17" s="17" t="s">
        <v>13</v>
      </c>
      <c r="D17" s="18" t="s">
        <v>14</v>
      </c>
    </row>
    <row r="18" spans="3:4" ht="15.75" thickBot="1" x14ac:dyDescent="0.3">
      <c r="C18" s="15" t="s">
        <v>15</v>
      </c>
      <c r="D18" s="19" t="s">
        <v>16</v>
      </c>
    </row>
    <row r="19" spans="3:4" ht="15.75" thickBot="1" x14ac:dyDescent="0.3">
      <c r="C19" s="17" t="s">
        <v>17</v>
      </c>
      <c r="D19" s="18" t="s">
        <v>18</v>
      </c>
    </row>
    <row r="20" spans="3:4" ht="15.75" thickBot="1" x14ac:dyDescent="0.3">
      <c r="C20" s="15" t="s">
        <v>19</v>
      </c>
      <c r="D20" s="19" t="s">
        <v>20</v>
      </c>
    </row>
    <row r="21" spans="3:4" ht="15.75" thickBot="1" x14ac:dyDescent="0.3">
      <c r="C21" s="17" t="s">
        <v>21</v>
      </c>
      <c r="D21" s="18" t="s">
        <v>22</v>
      </c>
    </row>
    <row r="22" spans="3:4" ht="15.75" thickBot="1" x14ac:dyDescent="0.3">
      <c r="C22" s="20" t="s">
        <v>23</v>
      </c>
      <c r="D22" s="21" t="s">
        <v>24</v>
      </c>
    </row>
    <row r="23" spans="3:4" ht="15.75" thickTop="1" x14ac:dyDescent="0.25"/>
    <row r="34" spans="3:3" ht="15.75" x14ac:dyDescent="0.25">
      <c r="C34" s="276"/>
    </row>
    <row r="35" spans="3:3" ht="15.75" x14ac:dyDescent="0.25">
      <c r="C35" s="277"/>
    </row>
    <row r="36" spans="3:3" x14ac:dyDescent="0.25">
      <c r="C36" s="278"/>
    </row>
    <row r="37" spans="3:3" x14ac:dyDescent="0.25">
      <c r="C37" s="279"/>
    </row>
  </sheetData>
  <mergeCells count="5">
    <mergeCell ref="C8:D8"/>
    <mergeCell ref="C9:D9"/>
    <mergeCell ref="C10:D10"/>
    <mergeCell ref="C11:D11"/>
    <mergeCell ref="C12:D12"/>
  </mergeCells>
  <hyperlinks>
    <hyperlink ref="D15" location="'Cuadro 2.1A'!A1" display="Comportamiento Oferta y Demanda Pasajeros Domésticos - Transporte Regular y no Regular" xr:uid="{00000000-0004-0000-0000-000000000000}"/>
    <hyperlink ref="D17" location="'CUADRO 2.2A'!A1" display="Oferta y demanda pasajeros nacionales por empresa" xr:uid="{00000000-0004-0000-0000-000001000000}"/>
    <hyperlink ref="D18" location="'CUADRO 2.2B'!A1" display="Oferta y demanda pasajeros internacionales por empresa" xr:uid="{00000000-0004-0000-0000-000002000000}"/>
    <hyperlink ref="D19" location="'Cuadro 2.3'!A1" display="Oferta y Demanda Pasajeros - Principales Rutas Nacionales" xr:uid="{00000000-0004-0000-0000-000003000000}"/>
    <hyperlink ref="D20" location="'Cuadro 2.3B'!A1" display="Oferta y Demanda Pasajeros nacionales rutas troncales por empresa" xr:uid="{00000000-0004-0000-0000-000004000000}"/>
    <hyperlink ref="D21" location="'Cuadro 2.4'!A1" display="Oferta y Demanda Pasajeros - Principales rutas internacionales" xr:uid="{00000000-0004-0000-0000-000005000000}"/>
    <hyperlink ref="D22" location="'Cuadro 2.5'!A1" display="Oferta y Demanda Pasajeros Internacionales – Continente y empresa" xr:uid="{00000000-0004-0000-0000-000006000000}"/>
    <hyperlink ref="D16" location="'Cuadro 2.1B'!A1" display="Comportamiento Oferta y Demanda Pasajeros Internacionales - Transporte Regular y no Regular" xr:uid="{00000000-0004-0000-0000-000007000000}"/>
    <hyperlink ref="D14" location="Novedades!A1" display="Novedades importantes para la interpretación de la información." xr:uid="{00000000-0004-0000-0000-000008000000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workbookViewId="0"/>
  </sheetViews>
  <sheetFormatPr baseColWidth="10" defaultRowHeight="12.75" x14ac:dyDescent="0.2"/>
  <cols>
    <col min="1" max="16384" width="11.42578125" style="23"/>
  </cols>
  <sheetData>
    <row r="1" spans="1:16" ht="13.5" thickBot="1" x14ac:dyDescent="0.25">
      <c r="A1" s="22"/>
      <c r="B1" s="22"/>
      <c r="C1" s="22"/>
      <c r="D1" s="22"/>
      <c r="E1" s="22"/>
      <c r="F1" s="22"/>
      <c r="G1" s="22"/>
      <c r="H1" s="22"/>
    </row>
    <row r="2" spans="1:16" ht="30.75" thickTop="1" x14ac:dyDescent="0.4">
      <c r="A2" s="24" t="s">
        <v>637</v>
      </c>
      <c r="B2" s="25"/>
      <c r="O2" s="322" t="s">
        <v>25</v>
      </c>
      <c r="P2" s="323"/>
    </row>
    <row r="3" spans="1:16" ht="26.25" x14ac:dyDescent="0.4">
      <c r="A3" s="26" t="s">
        <v>4</v>
      </c>
      <c r="B3" s="27"/>
    </row>
    <row r="6" spans="1:16" ht="25.5" x14ac:dyDescent="0.3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5.75" x14ac:dyDescent="0.25">
      <c r="A7" s="3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ht="17.25" x14ac:dyDescent="0.3">
      <c r="A8" s="31" t="s">
        <v>27</v>
      </c>
      <c r="B8" s="32"/>
      <c r="C8" s="3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7.25" x14ac:dyDescent="0.3">
      <c r="A9" s="34" t="s">
        <v>28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16.5" x14ac:dyDescent="0.25">
      <c r="A10" s="34" t="s">
        <v>29</v>
      </c>
    </row>
    <row r="12" spans="1:16" ht="17.25" x14ac:dyDescent="0.3">
      <c r="A12" s="31"/>
    </row>
    <row r="13" spans="1:16" ht="22.5" x14ac:dyDescent="0.3">
      <c r="A13" s="35" t="s">
        <v>30</v>
      </c>
    </row>
    <row r="15" spans="1:16" ht="16.5" x14ac:dyDescent="0.25">
      <c r="A15" s="34" t="s">
        <v>31</v>
      </c>
    </row>
    <row r="16" spans="1:16" ht="16.5" x14ac:dyDescent="0.25">
      <c r="A16" s="34"/>
    </row>
    <row r="17" spans="1:1" ht="22.5" x14ac:dyDescent="0.3">
      <c r="A17" s="35" t="s">
        <v>32</v>
      </c>
    </row>
    <row r="18" spans="1:1" ht="16.5" x14ac:dyDescent="0.25">
      <c r="A18" s="34" t="s">
        <v>33</v>
      </c>
    </row>
    <row r="19" spans="1:1" ht="16.5" x14ac:dyDescent="0.25">
      <c r="A19" s="34"/>
    </row>
    <row r="20" spans="1:1" ht="16.5" x14ac:dyDescent="0.25">
      <c r="A20" s="36" t="s">
        <v>34</v>
      </c>
    </row>
    <row r="21" spans="1:1" ht="16.5" x14ac:dyDescent="0.25">
      <c r="A21" s="36" t="s">
        <v>35</v>
      </c>
    </row>
    <row r="22" spans="1:1" ht="16.5" x14ac:dyDescent="0.25">
      <c r="A22" s="34"/>
    </row>
    <row r="23" spans="1:1" ht="22.5" x14ac:dyDescent="0.3">
      <c r="A23" s="35" t="s">
        <v>36</v>
      </c>
    </row>
    <row r="24" spans="1:1" ht="16.5" x14ac:dyDescent="0.25">
      <c r="A24" s="34" t="s">
        <v>37</v>
      </c>
    </row>
    <row r="25" spans="1:1" ht="16.5" x14ac:dyDescent="0.25">
      <c r="A25" s="34" t="s">
        <v>38</v>
      </c>
    </row>
    <row r="27" spans="1:1" ht="22.5" x14ac:dyDescent="0.3">
      <c r="A27" s="35" t="s">
        <v>39</v>
      </c>
    </row>
    <row r="28" spans="1:1" ht="16.5" x14ac:dyDescent="0.25">
      <c r="A28" s="34" t="s">
        <v>40</v>
      </c>
    </row>
  </sheetData>
  <mergeCells count="1">
    <mergeCell ref="O2:P2"/>
  </mergeCells>
  <hyperlinks>
    <hyperlink ref="O2:P2" location="INDICE!A1" display="Volver al Indi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524"/>
  <sheetViews>
    <sheetView zoomScale="70" zoomScaleNormal="70" workbookViewId="0">
      <selection activeCell="F1" sqref="F1"/>
    </sheetView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.28515625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7109375" style="37" customWidth="1"/>
    <col min="10" max="10" width="12.85546875" style="37" customWidth="1"/>
    <col min="11" max="11" width="13.140625" style="37" customWidth="1"/>
  </cols>
  <sheetData>
    <row r="1" spans="1:11" x14ac:dyDescent="0.25">
      <c r="J1" s="332" t="s">
        <v>25</v>
      </c>
      <c r="K1" s="332"/>
    </row>
    <row r="2" spans="1:11" ht="15.75" thickBot="1" x14ac:dyDescent="0.3"/>
    <row r="3" spans="1:11" x14ac:dyDescent="0.25">
      <c r="A3" s="333" t="s">
        <v>41</v>
      </c>
      <c r="B3" s="334"/>
      <c r="C3" s="334"/>
      <c r="D3" s="334"/>
      <c r="E3" s="334"/>
      <c r="F3" s="334"/>
      <c r="G3" s="334"/>
      <c r="H3" s="334"/>
      <c r="I3" s="334"/>
      <c r="J3" s="334"/>
      <c r="K3" s="335"/>
    </row>
    <row r="4" spans="1:11" ht="18.75" x14ac:dyDescent="0.25">
      <c r="A4" s="336" t="s">
        <v>42</v>
      </c>
      <c r="B4" s="337"/>
      <c r="C4" s="337"/>
      <c r="D4" s="337"/>
      <c r="E4" s="337"/>
      <c r="F4" s="337"/>
      <c r="G4" s="337"/>
      <c r="H4" s="337"/>
      <c r="I4" s="337"/>
      <c r="J4" s="337"/>
      <c r="K4" s="338"/>
    </row>
    <row r="5" spans="1:11" x14ac:dyDescent="0.25">
      <c r="A5" s="339" t="s">
        <v>43</v>
      </c>
      <c r="B5" s="340"/>
      <c r="C5" s="340"/>
      <c r="D5" s="340"/>
      <c r="E5" s="340"/>
      <c r="F5" s="340"/>
      <c r="G5" s="340"/>
      <c r="H5" s="340"/>
      <c r="I5" s="340"/>
      <c r="J5" s="340"/>
      <c r="K5" s="341"/>
    </row>
    <row r="6" spans="1:11" ht="15.75" thickBot="1" x14ac:dyDescent="0.3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4"/>
    </row>
    <row r="7" spans="1:11" ht="15.75" x14ac:dyDescent="0.25">
      <c r="A7" s="345" t="s">
        <v>44</v>
      </c>
      <c r="B7" s="346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</row>
    <row r="8" spans="1:11" ht="16.5" thickBot="1" x14ac:dyDescent="0.3">
      <c r="A8" s="347"/>
      <c r="B8" s="348"/>
      <c r="C8" s="41"/>
      <c r="D8" s="42"/>
      <c r="E8" s="43"/>
      <c r="F8" s="41"/>
      <c r="G8" s="42"/>
      <c r="H8" s="43"/>
      <c r="I8" s="41"/>
      <c r="J8" s="42"/>
      <c r="K8" s="43"/>
    </row>
    <row r="9" spans="1:11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</row>
    <row r="10" spans="1:11" ht="16.5" x14ac:dyDescent="0.3">
      <c r="A10" s="352">
        <v>2018</v>
      </c>
      <c r="B10" s="49" t="s">
        <v>53</v>
      </c>
      <c r="C10" s="50">
        <v>2654632</v>
      </c>
      <c r="D10" s="51">
        <v>2200197</v>
      </c>
      <c r="E10" s="52">
        <f t="shared" ref="E10:E21" si="0">(D10/C10)</f>
        <v>0.82881431399907779</v>
      </c>
      <c r="F10" s="53">
        <v>35836</v>
      </c>
      <c r="G10" s="54">
        <v>28292</v>
      </c>
      <c r="H10" s="55">
        <f t="shared" ref="H10:H21" si="1">(G10/F10)</f>
        <v>0.78948543364214752</v>
      </c>
      <c r="I10" s="56">
        <f t="shared" ref="I10:I21" si="2">C10+F10</f>
        <v>2690468</v>
      </c>
      <c r="J10" s="57">
        <f t="shared" ref="J10:J21" si="3">G10+D10</f>
        <v>2228489</v>
      </c>
      <c r="K10" s="58">
        <f t="shared" ref="K10:K21" si="4">(J10/I10)</f>
        <v>0.82829046842408083</v>
      </c>
    </row>
    <row r="11" spans="1:11" ht="16.5" x14ac:dyDescent="0.3">
      <c r="A11" s="354"/>
      <c r="B11" s="49" t="s">
        <v>54</v>
      </c>
      <c r="C11" s="50">
        <v>2294225</v>
      </c>
      <c r="D11" s="51">
        <v>1944454</v>
      </c>
      <c r="E11" s="52">
        <f t="shared" si="0"/>
        <v>0.84754285216140524</v>
      </c>
      <c r="F11" s="50">
        <v>25078</v>
      </c>
      <c r="G11" s="54">
        <v>20620</v>
      </c>
      <c r="H11" s="55">
        <f t="shared" si="1"/>
        <v>0.82223462796076241</v>
      </c>
      <c r="I11" s="59">
        <f t="shared" si="2"/>
        <v>2319303</v>
      </c>
      <c r="J11" s="57">
        <f t="shared" si="3"/>
        <v>1965074</v>
      </c>
      <c r="K11" s="58">
        <f t="shared" si="4"/>
        <v>0.84726920113499615</v>
      </c>
    </row>
    <row r="12" spans="1:11" ht="16.5" x14ac:dyDescent="0.3">
      <c r="A12" s="354"/>
      <c r="B12" s="49" t="s">
        <v>55</v>
      </c>
      <c r="C12" s="50">
        <v>2584407</v>
      </c>
      <c r="D12" s="51">
        <v>2074421</v>
      </c>
      <c r="E12" s="52">
        <f t="shared" si="0"/>
        <v>0.80266807820904373</v>
      </c>
      <c r="F12" s="50">
        <v>20354</v>
      </c>
      <c r="G12" s="54">
        <v>17073</v>
      </c>
      <c r="H12" s="55">
        <f t="shared" si="1"/>
        <v>0.83880318364940554</v>
      </c>
      <c r="I12" s="59">
        <f t="shared" si="2"/>
        <v>2604761</v>
      </c>
      <c r="J12" s="57">
        <f t="shared" si="3"/>
        <v>2091494</v>
      </c>
      <c r="K12" s="58">
        <f t="shared" si="4"/>
        <v>0.80295044343799682</v>
      </c>
    </row>
    <row r="13" spans="1:11" ht="16.5" x14ac:dyDescent="0.3">
      <c r="A13" s="354"/>
      <c r="B13" s="49" t="s">
        <v>56</v>
      </c>
      <c r="C13" s="50">
        <v>2491338</v>
      </c>
      <c r="D13" s="51">
        <v>2054128</v>
      </c>
      <c r="E13" s="52">
        <f t="shared" si="0"/>
        <v>0.82450795516304898</v>
      </c>
      <c r="F13" s="50">
        <v>32120</v>
      </c>
      <c r="G13" s="54">
        <v>24116</v>
      </c>
      <c r="H13" s="55">
        <f t="shared" si="1"/>
        <v>0.7508094645080946</v>
      </c>
      <c r="I13" s="59">
        <f t="shared" si="2"/>
        <v>2523458</v>
      </c>
      <c r="J13" s="57">
        <f t="shared" si="3"/>
        <v>2078244</v>
      </c>
      <c r="K13" s="58">
        <f t="shared" si="4"/>
        <v>0.82356987911033197</v>
      </c>
    </row>
    <row r="14" spans="1:11" ht="16.5" x14ac:dyDescent="0.3">
      <c r="A14" s="354"/>
      <c r="B14" s="49" t="s">
        <v>57</v>
      </c>
      <c r="C14" s="50">
        <v>2578716</v>
      </c>
      <c r="D14" s="51">
        <v>2051503</v>
      </c>
      <c r="E14" s="52">
        <f t="shared" si="0"/>
        <v>0.79555212749290727</v>
      </c>
      <c r="F14" s="50">
        <v>27154</v>
      </c>
      <c r="G14" s="54">
        <v>22131</v>
      </c>
      <c r="H14" s="55">
        <f t="shared" si="1"/>
        <v>0.81501804522353982</v>
      </c>
      <c r="I14" s="59">
        <f t="shared" si="2"/>
        <v>2605870</v>
      </c>
      <c r="J14" s="57">
        <f t="shared" si="3"/>
        <v>2073634</v>
      </c>
      <c r="K14" s="58">
        <f t="shared" si="4"/>
        <v>0.79575496859014461</v>
      </c>
    </row>
    <row r="15" spans="1:11" ht="16.5" x14ac:dyDescent="0.3">
      <c r="A15" s="354"/>
      <c r="B15" s="49" t="s">
        <v>58</v>
      </c>
      <c r="C15" s="50">
        <v>2498640</v>
      </c>
      <c r="D15" s="51">
        <v>2126720</v>
      </c>
      <c r="E15" s="52">
        <f t="shared" si="0"/>
        <v>0.85115102615823013</v>
      </c>
      <c r="F15" s="50">
        <v>23341</v>
      </c>
      <c r="G15" s="54">
        <v>19334</v>
      </c>
      <c r="H15" s="55">
        <f t="shared" si="1"/>
        <v>0.82832783513988262</v>
      </c>
      <c r="I15" s="59">
        <f t="shared" si="2"/>
        <v>2521981</v>
      </c>
      <c r="J15" s="57">
        <f t="shared" si="3"/>
        <v>2146054</v>
      </c>
      <c r="K15" s="58">
        <f t="shared" si="4"/>
        <v>0.8509397969294773</v>
      </c>
    </row>
    <row r="16" spans="1:11" ht="16.5" x14ac:dyDescent="0.3">
      <c r="A16" s="354"/>
      <c r="B16" s="49" t="s">
        <v>59</v>
      </c>
      <c r="C16" s="50">
        <v>2731613</v>
      </c>
      <c r="D16" s="51">
        <v>2320299</v>
      </c>
      <c r="E16" s="52">
        <f t="shared" si="0"/>
        <v>0.84942449754046423</v>
      </c>
      <c r="F16" s="50">
        <v>25232</v>
      </c>
      <c r="G16" s="54">
        <v>20356</v>
      </c>
      <c r="H16" s="55">
        <f t="shared" si="1"/>
        <v>0.80675332910589725</v>
      </c>
      <c r="I16" s="59">
        <f t="shared" si="2"/>
        <v>2756845</v>
      </c>
      <c r="J16" s="57">
        <f t="shared" si="3"/>
        <v>2340655</v>
      </c>
      <c r="K16" s="58">
        <f t="shared" si="4"/>
        <v>0.8490339500407168</v>
      </c>
    </row>
    <row r="17" spans="1:11" ht="16.5" x14ac:dyDescent="0.3">
      <c r="A17" s="355"/>
      <c r="B17" s="49" t="s">
        <v>60</v>
      </c>
      <c r="C17" s="50">
        <v>2727845</v>
      </c>
      <c r="D17" s="51">
        <v>2297761</v>
      </c>
      <c r="E17" s="52">
        <f t="shared" si="0"/>
        <v>0.84233561657645506</v>
      </c>
      <c r="F17" s="50">
        <v>19198</v>
      </c>
      <c r="G17" s="54">
        <v>15397</v>
      </c>
      <c r="H17" s="55">
        <f t="shared" si="1"/>
        <v>0.80201062610688612</v>
      </c>
      <c r="I17" s="59">
        <f t="shared" si="2"/>
        <v>2747043</v>
      </c>
      <c r="J17" s="57">
        <f t="shared" si="3"/>
        <v>2313158</v>
      </c>
      <c r="K17" s="58">
        <f t="shared" si="4"/>
        <v>0.84205380112360817</v>
      </c>
    </row>
    <row r="18" spans="1:11" ht="16.5" x14ac:dyDescent="0.3">
      <c r="A18" s="354"/>
      <c r="B18" s="49" t="s">
        <v>61</v>
      </c>
      <c r="C18" s="50">
        <v>2663006</v>
      </c>
      <c r="D18" s="51">
        <v>2207196</v>
      </c>
      <c r="E18" s="52">
        <f t="shared" si="0"/>
        <v>0.82883628501024786</v>
      </c>
      <c r="F18" s="50">
        <v>20000</v>
      </c>
      <c r="G18" s="54">
        <v>16155</v>
      </c>
      <c r="H18" s="55">
        <f t="shared" si="1"/>
        <v>0.80774999999999997</v>
      </c>
      <c r="I18" s="59">
        <f t="shared" si="2"/>
        <v>2683006</v>
      </c>
      <c r="J18" s="57">
        <f t="shared" si="3"/>
        <v>2223351</v>
      </c>
      <c r="K18" s="58">
        <f t="shared" si="4"/>
        <v>0.82867910097852926</v>
      </c>
    </row>
    <row r="19" spans="1:11" ht="16.5" x14ac:dyDescent="0.3">
      <c r="A19" s="354"/>
      <c r="B19" s="49" t="s">
        <v>62</v>
      </c>
      <c r="C19" s="50">
        <v>2858500</v>
      </c>
      <c r="D19" s="51">
        <v>2349342</v>
      </c>
      <c r="E19" s="52">
        <f t="shared" si="0"/>
        <v>0.8218793073290187</v>
      </c>
      <c r="F19" s="50">
        <v>19645</v>
      </c>
      <c r="G19" s="54">
        <v>15937</v>
      </c>
      <c r="H19" s="55">
        <f t="shared" si="1"/>
        <v>0.81124968185288882</v>
      </c>
      <c r="I19" s="59">
        <f t="shared" si="2"/>
        <v>2878145</v>
      </c>
      <c r="J19" s="57">
        <f t="shared" si="3"/>
        <v>2365279</v>
      </c>
      <c r="K19" s="58">
        <f t="shared" si="4"/>
        <v>0.8218067540030124</v>
      </c>
    </row>
    <row r="20" spans="1:11" ht="16.5" x14ac:dyDescent="0.3">
      <c r="A20" s="354"/>
      <c r="B20" s="49" t="s">
        <v>63</v>
      </c>
      <c r="C20" s="50">
        <v>2810237</v>
      </c>
      <c r="D20" s="51">
        <v>2336707</v>
      </c>
      <c r="E20" s="52">
        <f t="shared" si="0"/>
        <v>0.83149819748298814</v>
      </c>
      <c r="F20" s="50">
        <v>26020</v>
      </c>
      <c r="G20" s="54">
        <v>20025</v>
      </c>
      <c r="H20" s="55">
        <f t="shared" si="1"/>
        <v>0.76960030745580321</v>
      </c>
      <c r="I20" s="59">
        <f t="shared" si="2"/>
        <v>2836257</v>
      </c>
      <c r="J20" s="57">
        <f t="shared" si="3"/>
        <v>2356732</v>
      </c>
      <c r="K20" s="58">
        <f t="shared" si="4"/>
        <v>0.83093034234908891</v>
      </c>
    </row>
    <row r="21" spans="1:11" ht="17.25" thickBot="1" x14ac:dyDescent="0.35">
      <c r="A21" s="356"/>
      <c r="B21" s="191" t="s">
        <v>64</v>
      </c>
      <c r="C21" s="192">
        <v>3049176</v>
      </c>
      <c r="D21" s="193">
        <v>2498997</v>
      </c>
      <c r="E21" s="194">
        <f t="shared" si="0"/>
        <v>0.81956469551118072</v>
      </c>
      <c r="F21" s="192">
        <v>16712</v>
      </c>
      <c r="G21" s="195">
        <v>13597</v>
      </c>
      <c r="H21" s="196">
        <f t="shared" si="1"/>
        <v>0.81360698898994732</v>
      </c>
      <c r="I21" s="79">
        <f t="shared" si="2"/>
        <v>3065888</v>
      </c>
      <c r="J21" s="197">
        <f t="shared" si="3"/>
        <v>2512594</v>
      </c>
      <c r="K21" s="198">
        <f t="shared" si="4"/>
        <v>0.81953222035508144</v>
      </c>
    </row>
    <row r="22" spans="1:11" ht="16.5" x14ac:dyDescent="0.25">
      <c r="A22" s="351">
        <v>2019</v>
      </c>
      <c r="B22" s="60" t="s">
        <v>53</v>
      </c>
      <c r="C22" s="61">
        <v>2803573</v>
      </c>
      <c r="D22" s="62">
        <v>2353667</v>
      </c>
      <c r="E22" s="55">
        <f t="shared" ref="E22:E29" si="5">(D22/C22)</f>
        <v>0.83952406447058803</v>
      </c>
      <c r="F22" s="61">
        <v>16686</v>
      </c>
      <c r="G22" s="63">
        <v>13165</v>
      </c>
      <c r="H22" s="55">
        <f t="shared" ref="H22:H29" si="6">(G22/F22)</f>
        <v>0.78898477765791686</v>
      </c>
      <c r="I22" s="64">
        <f t="shared" ref="I22:I29" si="7">C22+F22</f>
        <v>2820259</v>
      </c>
      <c r="J22" s="65">
        <f>G22+D22</f>
        <v>2366832</v>
      </c>
      <c r="K22" s="58">
        <f t="shared" ref="K22:K29" si="8">(J22/I22)</f>
        <v>0.83922504989789948</v>
      </c>
    </row>
    <row r="23" spans="1:11" ht="16.5" x14ac:dyDescent="0.25">
      <c r="A23" s="352"/>
      <c r="B23" s="60" t="s">
        <v>54</v>
      </c>
      <c r="C23" s="61">
        <v>2499484</v>
      </c>
      <c r="D23" s="62">
        <v>2019695</v>
      </c>
      <c r="E23" s="66">
        <f t="shared" si="5"/>
        <v>0.80804478044268335</v>
      </c>
      <c r="F23" s="61">
        <v>19565</v>
      </c>
      <c r="G23" s="63">
        <v>15512</v>
      </c>
      <c r="H23" s="55">
        <f t="shared" si="6"/>
        <v>0.79284436493738819</v>
      </c>
      <c r="I23" s="64">
        <f t="shared" si="7"/>
        <v>2519049</v>
      </c>
      <c r="J23" s="65">
        <f t="shared" ref="J23:J28" si="9">G23+D23</f>
        <v>2035207</v>
      </c>
      <c r="K23" s="58">
        <f t="shared" si="8"/>
        <v>0.80792672155245893</v>
      </c>
    </row>
    <row r="24" spans="1:11" ht="16.5" x14ac:dyDescent="0.25">
      <c r="A24" s="352"/>
      <c r="B24" s="60" t="s">
        <v>55</v>
      </c>
      <c r="C24" s="61">
        <v>2797482</v>
      </c>
      <c r="D24" s="62">
        <v>2253014</v>
      </c>
      <c r="E24" s="66">
        <f t="shared" si="5"/>
        <v>0.80537211678216336</v>
      </c>
      <c r="F24" s="61">
        <v>35559</v>
      </c>
      <c r="G24" s="63">
        <v>27819</v>
      </c>
      <c r="H24" s="55">
        <f t="shared" si="6"/>
        <v>0.78233358643381423</v>
      </c>
      <c r="I24" s="64">
        <f t="shared" si="7"/>
        <v>2833041</v>
      </c>
      <c r="J24" s="65">
        <f t="shared" si="9"/>
        <v>2280833</v>
      </c>
      <c r="K24" s="58">
        <f t="shared" si="8"/>
        <v>0.80508294797004354</v>
      </c>
    </row>
    <row r="25" spans="1:11" ht="16.5" x14ac:dyDescent="0.25">
      <c r="A25" s="352"/>
      <c r="B25" s="60" t="s">
        <v>56</v>
      </c>
      <c r="C25" s="61">
        <v>2760915</v>
      </c>
      <c r="D25" s="62">
        <v>2204878</v>
      </c>
      <c r="E25" s="66">
        <f t="shared" si="5"/>
        <v>0.79860408596425458</v>
      </c>
      <c r="F25" s="61">
        <v>41893</v>
      </c>
      <c r="G25" s="63">
        <v>30191</v>
      </c>
      <c r="H25" s="55">
        <f t="shared" si="6"/>
        <v>0.72066932423077845</v>
      </c>
      <c r="I25" s="64">
        <f t="shared" si="7"/>
        <v>2802808</v>
      </c>
      <c r="J25" s="65">
        <f t="shared" si="9"/>
        <v>2235069</v>
      </c>
      <c r="K25" s="58">
        <f t="shared" si="8"/>
        <v>0.79743921096272019</v>
      </c>
    </row>
    <row r="26" spans="1:11" ht="16.5" x14ac:dyDescent="0.25">
      <c r="A26" s="352"/>
      <c r="B26" s="60" t="s">
        <v>57</v>
      </c>
      <c r="C26" s="61">
        <v>2801280</v>
      </c>
      <c r="D26" s="62">
        <v>2286452</v>
      </c>
      <c r="E26" s="66">
        <f t="shared" si="5"/>
        <v>0.8162168722869545</v>
      </c>
      <c r="F26" s="61">
        <v>33049</v>
      </c>
      <c r="G26" s="63">
        <v>24625</v>
      </c>
      <c r="H26" s="55">
        <f t="shared" si="6"/>
        <v>0.74510575206511542</v>
      </c>
      <c r="I26" s="64">
        <f t="shared" si="7"/>
        <v>2834329</v>
      </c>
      <c r="J26" s="65">
        <f t="shared" si="9"/>
        <v>2311077</v>
      </c>
      <c r="K26" s="58">
        <f t="shared" si="8"/>
        <v>0.81538769846408088</v>
      </c>
    </row>
    <row r="27" spans="1:11" ht="16.5" x14ac:dyDescent="0.25">
      <c r="A27" s="352"/>
      <c r="B27" s="60" t="s">
        <v>58</v>
      </c>
      <c r="C27" s="61">
        <v>2964653</v>
      </c>
      <c r="D27" s="62">
        <v>2447402</v>
      </c>
      <c r="E27" s="66">
        <f t="shared" si="5"/>
        <v>0.82552730454457912</v>
      </c>
      <c r="F27" s="61">
        <v>57320</v>
      </c>
      <c r="G27" s="63">
        <v>47586</v>
      </c>
      <c r="H27" s="55">
        <f t="shared" si="6"/>
        <v>0.83018143754361484</v>
      </c>
      <c r="I27" s="64">
        <f t="shared" si="7"/>
        <v>3021973</v>
      </c>
      <c r="J27" s="65">
        <f t="shared" si="9"/>
        <v>2494988</v>
      </c>
      <c r="K27" s="58">
        <f t="shared" si="8"/>
        <v>0.82561558293207782</v>
      </c>
    </row>
    <row r="28" spans="1:11" ht="16.5" x14ac:dyDescent="0.25">
      <c r="A28" s="352"/>
      <c r="B28" s="60" t="s">
        <v>59</v>
      </c>
      <c r="C28" s="61">
        <v>3261677</v>
      </c>
      <c r="D28" s="62">
        <v>2682623</v>
      </c>
      <c r="E28" s="66">
        <f t="shared" si="5"/>
        <v>0.82246739943900027</v>
      </c>
      <c r="F28" s="61">
        <v>82061</v>
      </c>
      <c r="G28" s="63">
        <v>70345</v>
      </c>
      <c r="H28" s="55">
        <f t="shared" si="6"/>
        <v>0.85722815953985454</v>
      </c>
      <c r="I28" s="64">
        <f t="shared" si="7"/>
        <v>3343738</v>
      </c>
      <c r="J28" s="65">
        <f t="shared" si="9"/>
        <v>2752968</v>
      </c>
      <c r="K28" s="58">
        <f t="shared" si="8"/>
        <v>0.82332048743053432</v>
      </c>
    </row>
    <row r="29" spans="1:11" ht="16.5" x14ac:dyDescent="0.25">
      <c r="A29" s="352"/>
      <c r="B29" s="60" t="s">
        <v>60</v>
      </c>
      <c r="C29" s="61">
        <v>3296416</v>
      </c>
      <c r="D29" s="62">
        <v>2720138</v>
      </c>
      <c r="E29" s="66">
        <f t="shared" si="5"/>
        <v>0.82518043839127098</v>
      </c>
      <c r="F29" s="61">
        <v>46186</v>
      </c>
      <c r="G29" s="63">
        <v>37086</v>
      </c>
      <c r="H29" s="55">
        <f t="shared" si="6"/>
        <v>0.80297059715065167</v>
      </c>
      <c r="I29" s="64">
        <f t="shared" si="7"/>
        <v>3342602</v>
      </c>
      <c r="J29" s="65">
        <f>G29+D29</f>
        <v>2757224</v>
      </c>
      <c r="K29" s="58">
        <f t="shared" si="8"/>
        <v>0.82487355658854988</v>
      </c>
    </row>
    <row r="30" spans="1:11" ht="16.5" x14ac:dyDescent="0.25">
      <c r="A30" s="352"/>
      <c r="B30" s="60" t="s">
        <v>61</v>
      </c>
      <c r="C30" s="61">
        <v>3073078</v>
      </c>
      <c r="D30" s="62">
        <v>2524315</v>
      </c>
      <c r="E30" s="66">
        <f>(D30/C30)</f>
        <v>0.8214288735918841</v>
      </c>
      <c r="F30" s="61">
        <v>43030</v>
      </c>
      <c r="G30" s="63">
        <v>34028</v>
      </c>
      <c r="H30" s="55">
        <f>(G30/F30)</f>
        <v>0.79079711828956545</v>
      </c>
      <c r="I30" s="64">
        <f>C30+F30</f>
        <v>3116108</v>
      </c>
      <c r="J30" s="65">
        <f>G30+D30</f>
        <v>2558343</v>
      </c>
      <c r="K30" s="58">
        <f>(J30/I30)</f>
        <v>0.8210058829796657</v>
      </c>
    </row>
    <row r="31" spans="1:11" ht="16.5" x14ac:dyDescent="0.25">
      <c r="A31" s="352"/>
      <c r="B31" s="60" t="s">
        <v>62</v>
      </c>
      <c r="C31" s="61">
        <v>2915584</v>
      </c>
      <c r="D31" s="62">
        <v>2372212</v>
      </c>
      <c r="E31" s="66">
        <f>(D31/C31)</f>
        <v>0.81363184871367111</v>
      </c>
      <c r="F31" s="61">
        <v>38162</v>
      </c>
      <c r="G31" s="63">
        <v>28372</v>
      </c>
      <c r="H31" s="55">
        <f>(G31/F31)</f>
        <v>0.74346208270006808</v>
      </c>
      <c r="I31" s="64">
        <f>C31+F31</f>
        <v>2953746</v>
      </c>
      <c r="J31" s="65">
        <f>G31+D31</f>
        <v>2400584</v>
      </c>
      <c r="K31" s="58">
        <f>(J31/I31)</f>
        <v>0.81272526479934293</v>
      </c>
    </row>
    <row r="32" spans="1:11" ht="16.5" x14ac:dyDescent="0.25">
      <c r="A32" s="352"/>
      <c r="B32" s="60" t="s">
        <v>63</v>
      </c>
      <c r="C32" s="61">
        <v>3014033</v>
      </c>
      <c r="D32" s="62">
        <v>2537969</v>
      </c>
      <c r="E32" s="66">
        <f>(D32/C32)</f>
        <v>0.84205083355092658</v>
      </c>
      <c r="F32" s="61">
        <v>27772</v>
      </c>
      <c r="G32" s="63">
        <v>19090</v>
      </c>
      <c r="H32" s="55">
        <f>(G32/F32)</f>
        <v>0.68738297565893702</v>
      </c>
      <c r="I32" s="61">
        <f>C32+F32</f>
        <v>3041805</v>
      </c>
      <c r="J32" s="294">
        <f>G32+D32</f>
        <v>2557059</v>
      </c>
      <c r="K32" s="58">
        <f>(J32/I32)</f>
        <v>0.84063869971941008</v>
      </c>
    </row>
    <row r="33" spans="1:13" ht="17.25" thickBot="1" x14ac:dyDescent="0.3">
      <c r="A33" s="353"/>
      <c r="B33" s="60" t="s">
        <v>64</v>
      </c>
      <c r="C33" s="61">
        <v>3253251</v>
      </c>
      <c r="D33" s="62">
        <v>2759196</v>
      </c>
      <c r="E33" s="66">
        <f>(D33/C33)</f>
        <v>0.84813498866211057</v>
      </c>
      <c r="F33" s="61">
        <v>40261</v>
      </c>
      <c r="G33" s="63">
        <v>29711</v>
      </c>
      <c r="H33" s="55">
        <f>(G33/F33)</f>
        <v>0.73795981222523033</v>
      </c>
      <c r="I33" s="61">
        <f>C33+F33</f>
        <v>3293512</v>
      </c>
      <c r="J33" s="294">
        <f>G33+D33</f>
        <v>2788907</v>
      </c>
      <c r="K33" s="58">
        <f>(J33/I33)</f>
        <v>0.84678817019643471</v>
      </c>
    </row>
    <row r="34" spans="1:13" ht="15" customHeight="1" x14ac:dyDescent="0.25">
      <c r="A34" s="67" t="s">
        <v>65</v>
      </c>
      <c r="B34" s="68"/>
      <c r="C34" s="326">
        <f t="shared" ref="C34:K34" si="10">(C33/C21-1)</f>
        <v>6.6927917575108742E-2</v>
      </c>
      <c r="D34" s="328">
        <f t="shared" si="10"/>
        <v>0.10412137349504613</v>
      </c>
      <c r="E34" s="357">
        <f t="shared" si="10"/>
        <v>3.4860326838639599E-2</v>
      </c>
      <c r="F34" s="326">
        <f t="shared" si="10"/>
        <v>1.4091072283389181</v>
      </c>
      <c r="G34" s="328">
        <f t="shared" si="10"/>
        <v>1.1851143634625285</v>
      </c>
      <c r="H34" s="357">
        <f t="shared" si="10"/>
        <v>-9.2977540493634603E-2</v>
      </c>
      <c r="I34" s="326">
        <f t="shared" si="10"/>
        <v>7.4244068928806195E-2</v>
      </c>
      <c r="J34" s="328">
        <f t="shared" si="10"/>
        <v>0.10997120903735347</v>
      </c>
      <c r="K34" s="349">
        <f t="shared" si="10"/>
        <v>3.325793564229107E-2</v>
      </c>
    </row>
    <row r="35" spans="1:13" ht="15.75" customHeight="1" thickBot="1" x14ac:dyDescent="0.3">
      <c r="A35" s="69" t="s">
        <v>638</v>
      </c>
      <c r="B35" s="70"/>
      <c r="C35" s="327"/>
      <c r="D35" s="329"/>
      <c r="E35" s="358"/>
      <c r="F35" s="327"/>
      <c r="G35" s="329"/>
      <c r="H35" s="358"/>
      <c r="I35" s="327"/>
      <c r="J35" s="329"/>
      <c r="K35" s="350"/>
    </row>
    <row r="36" spans="1:13" ht="16.5" x14ac:dyDescent="0.3">
      <c r="A36" s="67" t="s">
        <v>66</v>
      </c>
      <c r="B36" s="71"/>
      <c r="C36" s="72"/>
      <c r="D36" s="282"/>
      <c r="E36" s="73"/>
      <c r="F36" s="283"/>
      <c r="G36" s="308"/>
      <c r="H36" s="73"/>
      <c r="I36" s="283"/>
      <c r="J36" s="308"/>
      <c r="K36" s="307"/>
    </row>
    <row r="37" spans="1:13" ht="16.5" x14ac:dyDescent="0.3">
      <c r="A37" s="69" t="s">
        <v>639</v>
      </c>
      <c r="B37" s="74"/>
      <c r="C37" s="50">
        <f>SUM(C10:C21)</f>
        <v>31942335</v>
      </c>
      <c r="D37" s="290">
        <f>SUM(D10:D21)</f>
        <v>26461725</v>
      </c>
      <c r="E37" s="75">
        <f>(D37/C37)</f>
        <v>0.82842174812830682</v>
      </c>
      <c r="F37" s="50">
        <f>SUM(F10:F21)</f>
        <v>290690</v>
      </c>
      <c r="G37" s="290">
        <f>SUM(G10:G21)</f>
        <v>233033</v>
      </c>
      <c r="H37" s="75">
        <f>(G37/F37)</f>
        <v>0.80165468368364923</v>
      </c>
      <c r="I37" s="50">
        <f>SUM(I10:I21)</f>
        <v>32233025</v>
      </c>
      <c r="J37" s="290">
        <f>SUM(J10:J21)</f>
        <v>26694758</v>
      </c>
      <c r="K37" s="76">
        <f>(J37/I37)</f>
        <v>0.82818035229395937</v>
      </c>
      <c r="M37" s="281"/>
    </row>
    <row r="38" spans="1:13" ht="17.25" thickBot="1" x14ac:dyDescent="0.35">
      <c r="A38" s="77" t="s">
        <v>640</v>
      </c>
      <c r="B38" s="78"/>
      <c r="C38" s="192">
        <f>SUM(C22:C33)</f>
        <v>35441426</v>
      </c>
      <c r="D38" s="291">
        <f>SUM(D22:D33)</f>
        <v>29161561</v>
      </c>
      <c r="E38" s="80">
        <f>(D38/C38)</f>
        <v>0.82281003591672641</v>
      </c>
      <c r="F38" s="192">
        <f>SUM(F22:F33)</f>
        <v>481544</v>
      </c>
      <c r="G38" s="291">
        <f>SUM(G22:G33)</f>
        <v>377530</v>
      </c>
      <c r="H38" s="80">
        <f>(G38/F38)</f>
        <v>0.78399896997989804</v>
      </c>
      <c r="I38" s="192">
        <f>SUM(I22:I33)</f>
        <v>35922970</v>
      </c>
      <c r="J38" s="291">
        <f>SUM(J22:J33)</f>
        <v>29539091</v>
      </c>
      <c r="K38" s="81">
        <f>(J38/I38)</f>
        <v>0.82228977726507579</v>
      </c>
      <c r="M38" s="281"/>
    </row>
    <row r="39" spans="1:13" x14ac:dyDescent="0.25">
      <c r="A39" s="69" t="s">
        <v>67</v>
      </c>
      <c r="B39" s="82"/>
      <c r="C39" s="326">
        <f>(C38/C37-1)</f>
        <v>0.10954399545305638</v>
      </c>
      <c r="D39" s="328">
        <f>(D38/D37-1)</f>
        <v>0.10202796680866411</v>
      </c>
      <c r="E39" s="324">
        <f>(E38-E37)</f>
        <v>-5.6117122115804108E-3</v>
      </c>
      <c r="F39" s="326">
        <f>(F38/F37-1)</f>
        <v>0.65655509305445658</v>
      </c>
      <c r="G39" s="328">
        <f>(G38/G37-1)</f>
        <v>0.62007097707191683</v>
      </c>
      <c r="H39" s="324">
        <f>(H38-H37)</f>
        <v>-1.7655713703751186E-2</v>
      </c>
      <c r="I39" s="326">
        <f>(I38/I37-1)</f>
        <v>0.11447715502966282</v>
      </c>
      <c r="J39" s="328">
        <f>(J38/J37-1)</f>
        <v>0.10655024480836284</v>
      </c>
      <c r="K39" s="330">
        <f>(K38-K37)</f>
        <v>-5.8905750288835712E-3</v>
      </c>
    </row>
    <row r="40" spans="1:13" ht="15.75" thickBot="1" x14ac:dyDescent="0.3">
      <c r="A40" s="77" t="s">
        <v>641</v>
      </c>
      <c r="B40" s="86"/>
      <c r="C40" s="327"/>
      <c r="D40" s="329"/>
      <c r="E40" s="325"/>
      <c r="F40" s="327"/>
      <c r="G40" s="329"/>
      <c r="H40" s="325"/>
      <c r="I40" s="327"/>
      <c r="J40" s="329"/>
      <c r="K40" s="331"/>
    </row>
    <row r="41" spans="1:13" x14ac:dyDescent="0.25">
      <c r="A41" s="87"/>
      <c r="B41" s="88"/>
      <c r="C41" s="89"/>
      <c r="D41" s="89"/>
      <c r="E41" s="89"/>
      <c r="F41" s="89"/>
      <c r="G41" s="89"/>
      <c r="H41" s="89"/>
    </row>
    <row r="42" spans="1:13" x14ac:dyDescent="0.25">
      <c r="A42" s="87"/>
      <c r="B42" s="88"/>
      <c r="C42" s="89"/>
      <c r="D42" s="89"/>
      <c r="E42" s="89"/>
      <c r="F42" s="89"/>
      <c r="G42" s="89"/>
      <c r="H42" s="89"/>
    </row>
    <row r="43" spans="1:13" x14ac:dyDescent="0.25">
      <c r="A43" s="87"/>
    </row>
    <row r="44" spans="1:13" ht="15.75" x14ac:dyDescent="0.3">
      <c r="A44" s="90"/>
    </row>
    <row r="45" spans="1:13" x14ac:dyDescent="0.25">
      <c r="A45" s="91"/>
    </row>
    <row r="65524" spans="3:3" x14ac:dyDescent="0.25">
      <c r="C65524" s="92" t="e">
        <f>((C65520/C65507)-1)*100</f>
        <v>#DIV/0!</v>
      </c>
    </row>
  </sheetData>
  <mergeCells count="25">
    <mergeCell ref="K34:K35"/>
    <mergeCell ref="C34:C35"/>
    <mergeCell ref="D34:D35"/>
    <mergeCell ref="A22:A33"/>
    <mergeCell ref="A10:A21"/>
    <mergeCell ref="E34:E35"/>
    <mergeCell ref="F34:F35"/>
    <mergeCell ref="G34:G35"/>
    <mergeCell ref="H34:H35"/>
    <mergeCell ref="I34:I35"/>
    <mergeCell ref="J34:J35"/>
    <mergeCell ref="J1:K1"/>
    <mergeCell ref="A3:K3"/>
    <mergeCell ref="A4:K4"/>
    <mergeCell ref="A5:K6"/>
    <mergeCell ref="A7:B8"/>
    <mergeCell ref="H39:H40"/>
    <mergeCell ref="I39:I40"/>
    <mergeCell ref="J39:J40"/>
    <mergeCell ref="K39:K40"/>
    <mergeCell ref="C39:C40"/>
    <mergeCell ref="D39:D40"/>
    <mergeCell ref="E39:E40"/>
    <mergeCell ref="F39:F40"/>
    <mergeCell ref="G39:G40"/>
  </mergeCells>
  <conditionalFormatting sqref="A34:B40 I36:K36 C36:H38">
    <cfRule type="cellIs" dxfId="184" priority="16" stopIfTrue="1" operator="lessThan">
      <formula>0</formula>
    </cfRule>
  </conditionalFormatting>
  <conditionalFormatting sqref="C39:K39 C34:K34">
    <cfRule type="cellIs" dxfId="183" priority="17" stopIfTrue="1" operator="lessThan">
      <formula>0</formula>
    </cfRule>
    <cfRule type="cellIs" dxfId="182" priority="18" stopIfTrue="1" operator="greaterThanOrEqual">
      <formula>0</formula>
    </cfRule>
  </conditionalFormatting>
  <conditionalFormatting sqref="K37:K38">
    <cfRule type="cellIs" dxfId="181" priority="2" stopIfTrue="1" operator="lessThan">
      <formula>0</formula>
    </cfRule>
  </conditionalFormatting>
  <conditionalFormatting sqref="I37:J38">
    <cfRule type="cellIs" dxfId="180" priority="1" stopIfTrue="1" operator="lessThan">
      <formula>0</formula>
    </cfRule>
  </conditionalFormatting>
  <hyperlinks>
    <hyperlink ref="J1:K1" location="INDICE!A1" display="Volver al Indice" xr:uid="{00000000-0004-0000-0200-000000000000}"/>
  </hyperlink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zoomScale="80" zoomScaleNormal="80" workbookViewId="0">
      <selection activeCell="F1" sqref="F1"/>
    </sheetView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28515625" style="37" bestFit="1" customWidth="1"/>
    <col min="10" max="10" width="12.85546875" style="37" customWidth="1"/>
    <col min="11" max="11" width="13.140625" style="37" customWidth="1"/>
    <col min="12" max="12" width="15.140625" style="37" customWidth="1"/>
  </cols>
  <sheetData>
    <row r="1" spans="1:12" x14ac:dyDescent="0.25">
      <c r="J1" s="332" t="s">
        <v>25</v>
      </c>
      <c r="K1" s="332"/>
    </row>
    <row r="2" spans="1:12" ht="15.75" thickBot="1" x14ac:dyDescent="0.3"/>
    <row r="3" spans="1:12" x14ac:dyDescent="0.25">
      <c r="A3" s="333" t="s">
        <v>41</v>
      </c>
      <c r="B3" s="334"/>
      <c r="C3" s="334"/>
      <c r="D3" s="334"/>
      <c r="E3" s="334"/>
      <c r="F3" s="334"/>
      <c r="G3" s="334"/>
      <c r="H3" s="334"/>
      <c r="I3" s="334"/>
      <c r="J3" s="334"/>
      <c r="K3" s="335"/>
    </row>
    <row r="4" spans="1:12" ht="18.75" x14ac:dyDescent="0.25">
      <c r="A4" s="336" t="s">
        <v>68</v>
      </c>
      <c r="B4" s="337"/>
      <c r="C4" s="337"/>
      <c r="D4" s="337"/>
      <c r="E4" s="337"/>
      <c r="F4" s="337"/>
      <c r="G4" s="337"/>
      <c r="H4" s="337"/>
      <c r="I4" s="337"/>
      <c r="J4" s="337"/>
      <c r="K4" s="338"/>
    </row>
    <row r="5" spans="1:12" x14ac:dyDescent="0.25">
      <c r="A5" s="339" t="s">
        <v>43</v>
      </c>
      <c r="B5" s="340"/>
      <c r="C5" s="340"/>
      <c r="D5" s="340"/>
      <c r="E5" s="340"/>
      <c r="F5" s="340"/>
      <c r="G5" s="340"/>
      <c r="H5" s="340"/>
      <c r="I5" s="340"/>
      <c r="J5" s="340"/>
      <c r="K5" s="341"/>
    </row>
    <row r="6" spans="1:12" ht="15.75" thickBot="1" x14ac:dyDescent="0.3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4"/>
    </row>
    <row r="7" spans="1:12" ht="17.25" x14ac:dyDescent="0.3">
      <c r="A7" s="345" t="s">
        <v>44</v>
      </c>
      <c r="B7" s="346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  <c r="L7" s="93"/>
    </row>
    <row r="8" spans="1:12" ht="18" thickBot="1" x14ac:dyDescent="0.35">
      <c r="A8" s="347"/>
      <c r="B8" s="348"/>
      <c r="C8" s="41"/>
      <c r="D8" s="42"/>
      <c r="E8" s="43"/>
      <c r="F8" s="41"/>
      <c r="G8" s="42"/>
      <c r="H8" s="43"/>
      <c r="I8" s="41"/>
      <c r="J8" s="42"/>
      <c r="K8" s="43"/>
      <c r="L8" s="93"/>
    </row>
    <row r="9" spans="1:12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  <c r="L9" s="94"/>
    </row>
    <row r="10" spans="1:12" ht="16.5" x14ac:dyDescent="0.3">
      <c r="A10" s="351">
        <v>2018</v>
      </c>
      <c r="B10" s="295" t="s">
        <v>53</v>
      </c>
      <c r="C10" s="296">
        <v>1515805</v>
      </c>
      <c r="D10" s="297">
        <v>1282217</v>
      </c>
      <c r="E10" s="298">
        <f t="shared" ref="E10:E21" si="0">(D10/C10)</f>
        <v>0.84589838402696915</v>
      </c>
      <c r="F10" s="299">
        <v>26410</v>
      </c>
      <c r="G10" s="300">
        <v>19327</v>
      </c>
      <c r="H10" s="301">
        <f t="shared" ref="H10:H21" si="1">(G10/F10)</f>
        <v>0.73180613404013628</v>
      </c>
      <c r="I10" s="302">
        <f t="shared" ref="I10:I21" si="2">C10+F10</f>
        <v>1542215</v>
      </c>
      <c r="J10" s="303">
        <f t="shared" ref="J10:J21" si="3">G10+D10</f>
        <v>1301544</v>
      </c>
      <c r="K10" s="304">
        <f t="shared" ref="K10:K21" si="4">(J10/I10)</f>
        <v>0.84394458619582868</v>
      </c>
    </row>
    <row r="11" spans="1:12" ht="16.5" x14ac:dyDescent="0.3">
      <c r="A11" s="354"/>
      <c r="B11" s="305" t="s">
        <v>54</v>
      </c>
      <c r="C11" s="50">
        <v>1293755</v>
      </c>
      <c r="D11" s="51">
        <v>1064530</v>
      </c>
      <c r="E11" s="52">
        <f t="shared" si="0"/>
        <v>0.82282194078476989</v>
      </c>
      <c r="F11" s="50">
        <v>23823</v>
      </c>
      <c r="G11" s="54">
        <v>17870</v>
      </c>
      <c r="H11" s="55">
        <f t="shared" si="1"/>
        <v>0.75011543466398023</v>
      </c>
      <c r="I11" s="59">
        <f t="shared" si="2"/>
        <v>1317578</v>
      </c>
      <c r="J11" s="57">
        <f t="shared" si="3"/>
        <v>1082400</v>
      </c>
      <c r="K11" s="58">
        <f t="shared" si="4"/>
        <v>0.8215073415008447</v>
      </c>
      <c r="L11" s="88"/>
    </row>
    <row r="12" spans="1:12" ht="16.5" x14ac:dyDescent="0.3">
      <c r="A12" s="354"/>
      <c r="B12" s="305" t="s">
        <v>55</v>
      </c>
      <c r="C12" s="50">
        <v>1471505</v>
      </c>
      <c r="D12" s="51">
        <v>1203535</v>
      </c>
      <c r="E12" s="52">
        <f t="shared" si="0"/>
        <v>0.81789392492720037</v>
      </c>
      <c r="F12" s="50">
        <v>10621</v>
      </c>
      <c r="G12" s="54">
        <v>8536</v>
      </c>
      <c r="H12" s="55">
        <f t="shared" si="1"/>
        <v>0.80369080124282077</v>
      </c>
      <c r="I12" s="59">
        <f t="shared" si="2"/>
        <v>1482126</v>
      </c>
      <c r="J12" s="57">
        <f t="shared" si="3"/>
        <v>1212071</v>
      </c>
      <c r="K12" s="58">
        <f t="shared" si="4"/>
        <v>0.81779214452752325</v>
      </c>
      <c r="L12" s="95"/>
    </row>
    <row r="13" spans="1:12" ht="16.5" x14ac:dyDescent="0.3">
      <c r="A13" s="354"/>
      <c r="B13" s="305" t="s">
        <v>56</v>
      </c>
      <c r="C13" s="50">
        <v>1420013</v>
      </c>
      <c r="D13" s="51">
        <v>1159548</v>
      </c>
      <c r="E13" s="52">
        <f t="shared" si="0"/>
        <v>0.81657562289922703</v>
      </c>
      <c r="F13" s="50">
        <v>12260</v>
      </c>
      <c r="G13" s="54">
        <v>8522</v>
      </c>
      <c r="H13" s="55">
        <f t="shared" si="1"/>
        <v>0.69510603588907016</v>
      </c>
      <c r="I13" s="59">
        <f t="shared" si="2"/>
        <v>1432273</v>
      </c>
      <c r="J13" s="57">
        <f t="shared" si="3"/>
        <v>1168070</v>
      </c>
      <c r="K13" s="58">
        <f t="shared" si="4"/>
        <v>0.8155358650201463</v>
      </c>
    </row>
    <row r="14" spans="1:12" ht="16.5" x14ac:dyDescent="0.3">
      <c r="A14" s="354"/>
      <c r="B14" s="305" t="s">
        <v>69</v>
      </c>
      <c r="C14" s="50">
        <v>1465478</v>
      </c>
      <c r="D14" s="51">
        <v>1196913</v>
      </c>
      <c r="E14" s="52">
        <f t="shared" si="0"/>
        <v>0.81673897526950257</v>
      </c>
      <c r="F14" s="50">
        <v>16885</v>
      </c>
      <c r="G14" s="54">
        <v>10057</v>
      </c>
      <c r="H14" s="55">
        <f t="shared" si="1"/>
        <v>0.59561741190405681</v>
      </c>
      <c r="I14" s="59">
        <f t="shared" si="2"/>
        <v>1482363</v>
      </c>
      <c r="J14" s="57">
        <f t="shared" si="3"/>
        <v>1206970</v>
      </c>
      <c r="K14" s="58">
        <f t="shared" si="4"/>
        <v>0.81422026858468544</v>
      </c>
    </row>
    <row r="15" spans="1:12" ht="16.5" x14ac:dyDescent="0.3">
      <c r="A15" s="354"/>
      <c r="B15" s="305" t="s">
        <v>58</v>
      </c>
      <c r="C15" s="50">
        <v>1467976</v>
      </c>
      <c r="D15" s="51">
        <v>1235146</v>
      </c>
      <c r="E15" s="52">
        <f t="shared" si="0"/>
        <v>0.84139386474983247</v>
      </c>
      <c r="F15" s="50">
        <v>11049</v>
      </c>
      <c r="G15" s="54">
        <v>8102</v>
      </c>
      <c r="H15" s="55">
        <f t="shared" si="1"/>
        <v>0.73327902977645032</v>
      </c>
      <c r="I15" s="59">
        <f t="shared" si="2"/>
        <v>1479025</v>
      </c>
      <c r="J15" s="57">
        <f t="shared" si="3"/>
        <v>1243248</v>
      </c>
      <c r="K15" s="58">
        <f t="shared" si="4"/>
        <v>0.84058619698788051</v>
      </c>
    </row>
    <row r="16" spans="1:12" ht="16.5" x14ac:dyDescent="0.3">
      <c r="A16" s="354"/>
      <c r="B16" s="305" t="s">
        <v>59</v>
      </c>
      <c r="C16" s="50">
        <v>1545594</v>
      </c>
      <c r="D16" s="51">
        <v>1355959</v>
      </c>
      <c r="E16" s="52">
        <f t="shared" si="0"/>
        <v>0.87730607132274063</v>
      </c>
      <c r="F16" s="50">
        <v>19371</v>
      </c>
      <c r="G16" s="54">
        <v>14273</v>
      </c>
      <c r="H16" s="55">
        <f t="shared" si="1"/>
        <v>0.73682308605647617</v>
      </c>
      <c r="I16" s="59">
        <f t="shared" si="2"/>
        <v>1564965</v>
      </c>
      <c r="J16" s="57">
        <f t="shared" si="3"/>
        <v>1370232</v>
      </c>
      <c r="K16" s="58">
        <f t="shared" si="4"/>
        <v>0.87556718520861487</v>
      </c>
    </row>
    <row r="17" spans="1:12" ht="16.5" x14ac:dyDescent="0.3">
      <c r="A17" s="355"/>
      <c r="B17" s="305" t="s">
        <v>60</v>
      </c>
      <c r="C17" s="50">
        <v>1531270</v>
      </c>
      <c r="D17" s="51">
        <v>1313392</v>
      </c>
      <c r="E17" s="52">
        <f t="shared" si="0"/>
        <v>0.85771418495758422</v>
      </c>
      <c r="F17" s="50">
        <v>18765</v>
      </c>
      <c r="G17" s="54">
        <v>14855</v>
      </c>
      <c r="H17" s="55">
        <f t="shared" si="1"/>
        <v>0.79163335997868367</v>
      </c>
      <c r="I17" s="59">
        <f t="shared" si="2"/>
        <v>1550035</v>
      </c>
      <c r="J17" s="57">
        <f t="shared" si="3"/>
        <v>1328247</v>
      </c>
      <c r="K17" s="58">
        <f t="shared" si="4"/>
        <v>0.85691419871164198</v>
      </c>
      <c r="L17" s="96"/>
    </row>
    <row r="18" spans="1:12" ht="16.5" x14ac:dyDescent="0.3">
      <c r="A18" s="354"/>
      <c r="B18" s="305" t="s">
        <v>61</v>
      </c>
      <c r="C18" s="50">
        <v>1455741</v>
      </c>
      <c r="D18" s="51">
        <v>1184620</v>
      </c>
      <c r="E18" s="52">
        <f t="shared" si="0"/>
        <v>0.81375739228338007</v>
      </c>
      <c r="F18" s="50">
        <v>21057</v>
      </c>
      <c r="G18" s="54">
        <v>15465</v>
      </c>
      <c r="H18" s="55">
        <f t="shared" si="1"/>
        <v>0.73443510471577145</v>
      </c>
      <c r="I18" s="59">
        <f t="shared" si="2"/>
        <v>1476798</v>
      </c>
      <c r="J18" s="57">
        <f t="shared" si="3"/>
        <v>1200085</v>
      </c>
      <c r="K18" s="58">
        <f t="shared" si="4"/>
        <v>0.8126263713791595</v>
      </c>
      <c r="L18" s="97"/>
    </row>
    <row r="19" spans="1:12" ht="16.5" x14ac:dyDescent="0.3">
      <c r="A19" s="354"/>
      <c r="B19" s="305" t="s">
        <v>62</v>
      </c>
      <c r="C19" s="50">
        <v>1528316</v>
      </c>
      <c r="D19" s="51">
        <v>1229176</v>
      </c>
      <c r="E19" s="52">
        <f t="shared" si="0"/>
        <v>0.80426822725143232</v>
      </c>
      <c r="F19" s="50">
        <v>10011</v>
      </c>
      <c r="G19" s="54">
        <v>7242</v>
      </c>
      <c r="H19" s="55">
        <f t="shared" si="1"/>
        <v>0.72340425531914898</v>
      </c>
      <c r="I19" s="59">
        <f t="shared" si="2"/>
        <v>1538327</v>
      </c>
      <c r="J19" s="57">
        <f t="shared" si="3"/>
        <v>1236418</v>
      </c>
      <c r="K19" s="58">
        <f t="shared" si="4"/>
        <v>0.80374198723678381</v>
      </c>
      <c r="L19" s="88"/>
    </row>
    <row r="20" spans="1:12" ht="16.5" x14ac:dyDescent="0.3">
      <c r="A20" s="354"/>
      <c r="B20" s="306" t="s">
        <v>63</v>
      </c>
      <c r="C20" s="98">
        <v>1505760</v>
      </c>
      <c r="D20" s="99">
        <v>1240100</v>
      </c>
      <c r="E20" s="100">
        <f t="shared" si="0"/>
        <v>0.82357082137923709</v>
      </c>
      <c r="F20" s="98">
        <v>5986</v>
      </c>
      <c r="G20" s="101">
        <v>3471</v>
      </c>
      <c r="H20" s="102">
        <f t="shared" si="1"/>
        <v>0.57985299031072501</v>
      </c>
      <c r="I20" s="103">
        <f t="shared" si="2"/>
        <v>1511746</v>
      </c>
      <c r="J20" s="104">
        <f t="shared" si="3"/>
        <v>1243571</v>
      </c>
      <c r="K20" s="105">
        <f t="shared" si="4"/>
        <v>0.82260578165908826</v>
      </c>
      <c r="L20" s="106"/>
    </row>
    <row r="21" spans="1:12" ht="17.25" thickBot="1" x14ac:dyDescent="0.35">
      <c r="A21" s="356"/>
      <c r="B21" s="191" t="s">
        <v>64</v>
      </c>
      <c r="C21" s="192">
        <v>1645483</v>
      </c>
      <c r="D21" s="193">
        <v>1388792</v>
      </c>
      <c r="E21" s="194">
        <f t="shared" si="0"/>
        <v>0.84400264238524492</v>
      </c>
      <c r="F21" s="192">
        <v>16868</v>
      </c>
      <c r="G21" s="195">
        <v>10040</v>
      </c>
      <c r="H21" s="196">
        <f t="shared" si="1"/>
        <v>0.59520986483281957</v>
      </c>
      <c r="I21" s="79">
        <f t="shared" si="2"/>
        <v>1662351</v>
      </c>
      <c r="J21" s="197">
        <f t="shared" si="3"/>
        <v>1398832</v>
      </c>
      <c r="K21" s="198">
        <f t="shared" si="4"/>
        <v>0.84147812345286888</v>
      </c>
    </row>
    <row r="22" spans="1:12" ht="16.5" x14ac:dyDescent="0.25">
      <c r="A22" s="351">
        <v>2019</v>
      </c>
      <c r="B22" s="60" t="s">
        <v>53</v>
      </c>
      <c r="C22" s="61">
        <v>1676871</v>
      </c>
      <c r="D22" s="62">
        <v>1409993</v>
      </c>
      <c r="E22" s="55">
        <f t="shared" ref="E22:E28" si="5">(D22/C22)</f>
        <v>0.8408476263230743</v>
      </c>
      <c r="F22" s="61">
        <v>24125</v>
      </c>
      <c r="G22" s="63">
        <v>14333</v>
      </c>
      <c r="H22" s="55">
        <f t="shared" ref="H22:H28" si="6">(G22/F22)</f>
        <v>0.59411398963730566</v>
      </c>
      <c r="I22" s="64">
        <f t="shared" ref="I22:I28" si="7">C22+F22</f>
        <v>1700996</v>
      </c>
      <c r="J22" s="65">
        <f t="shared" ref="J22:J28" si="8">G22+D22</f>
        <v>1424326</v>
      </c>
      <c r="K22" s="58">
        <f t="shared" ref="K22:K28" si="9">(J22/I22)</f>
        <v>0.83734823597468777</v>
      </c>
      <c r="L22" s="107"/>
    </row>
    <row r="23" spans="1:12" ht="16.5" x14ac:dyDescent="0.25">
      <c r="A23" s="352"/>
      <c r="B23" s="60" t="s">
        <v>54</v>
      </c>
      <c r="C23" s="61">
        <v>1465049</v>
      </c>
      <c r="D23" s="62">
        <v>1164082</v>
      </c>
      <c r="E23" s="66">
        <f t="shared" si="5"/>
        <v>0.79456864582686315</v>
      </c>
      <c r="F23" s="61">
        <v>5641</v>
      </c>
      <c r="G23" s="63">
        <v>3001</v>
      </c>
      <c r="H23" s="55">
        <f t="shared" si="6"/>
        <v>0.53199787271760324</v>
      </c>
      <c r="I23" s="64">
        <f t="shared" si="7"/>
        <v>1470690</v>
      </c>
      <c r="J23" s="65">
        <f t="shared" si="8"/>
        <v>1167083</v>
      </c>
      <c r="K23" s="58">
        <f t="shared" si="9"/>
        <v>0.79356152554243242</v>
      </c>
      <c r="L23" s="107"/>
    </row>
    <row r="24" spans="1:12" ht="16.5" x14ac:dyDescent="0.25">
      <c r="A24" s="352"/>
      <c r="B24" s="60" t="s">
        <v>55</v>
      </c>
      <c r="C24" s="61">
        <v>1576852</v>
      </c>
      <c r="D24" s="62">
        <v>1272912</v>
      </c>
      <c r="E24" s="66">
        <f t="shared" si="5"/>
        <v>0.807248873071157</v>
      </c>
      <c r="F24" s="61">
        <v>20345</v>
      </c>
      <c r="G24" s="63">
        <v>13624</v>
      </c>
      <c r="H24" s="55">
        <f t="shared" si="6"/>
        <v>0.66964856230031944</v>
      </c>
      <c r="I24" s="64">
        <f t="shared" si="7"/>
        <v>1597197</v>
      </c>
      <c r="J24" s="65">
        <f t="shared" si="8"/>
        <v>1286536</v>
      </c>
      <c r="K24" s="58">
        <f t="shared" si="9"/>
        <v>0.80549612853016883</v>
      </c>
      <c r="L24" s="107"/>
    </row>
    <row r="25" spans="1:12" ht="16.5" x14ac:dyDescent="0.25">
      <c r="A25" s="352"/>
      <c r="B25" s="60" t="s">
        <v>56</v>
      </c>
      <c r="C25" s="61">
        <v>1530968</v>
      </c>
      <c r="D25" s="62">
        <v>1237258</v>
      </c>
      <c r="E25" s="66">
        <f t="shared" si="5"/>
        <v>0.80815405677976282</v>
      </c>
      <c r="F25" s="61">
        <v>7370</v>
      </c>
      <c r="G25" s="63">
        <v>3747</v>
      </c>
      <c r="H25" s="55">
        <f t="shared" si="6"/>
        <v>0.50841248303934872</v>
      </c>
      <c r="I25" s="64">
        <f t="shared" si="7"/>
        <v>1538338</v>
      </c>
      <c r="J25" s="65">
        <f t="shared" si="8"/>
        <v>1241005</v>
      </c>
      <c r="K25" s="58">
        <f t="shared" si="9"/>
        <v>0.8067180294577655</v>
      </c>
      <c r="L25" s="107"/>
    </row>
    <row r="26" spans="1:12" ht="16.5" x14ac:dyDescent="0.25">
      <c r="A26" s="352"/>
      <c r="B26" s="60" t="s">
        <v>57</v>
      </c>
      <c r="C26" s="61">
        <v>1566851</v>
      </c>
      <c r="D26" s="62">
        <v>1261195</v>
      </c>
      <c r="E26" s="66">
        <f t="shared" si="5"/>
        <v>0.80492337816422876</v>
      </c>
      <c r="F26" s="61">
        <v>13269</v>
      </c>
      <c r="G26" s="63">
        <v>7623</v>
      </c>
      <c r="H26" s="55">
        <f t="shared" si="6"/>
        <v>0.57449694777300475</v>
      </c>
      <c r="I26" s="64">
        <f t="shared" si="7"/>
        <v>1580120</v>
      </c>
      <c r="J26" s="65">
        <f t="shared" si="8"/>
        <v>1268818</v>
      </c>
      <c r="K26" s="58">
        <f t="shared" si="9"/>
        <v>0.80298838062931932</v>
      </c>
      <c r="L26" s="107"/>
    </row>
    <row r="27" spans="1:12" ht="16.5" x14ac:dyDescent="0.25">
      <c r="A27" s="352"/>
      <c r="B27" s="60" t="s">
        <v>58</v>
      </c>
      <c r="C27" s="61">
        <v>1544596</v>
      </c>
      <c r="D27" s="62">
        <v>1297636</v>
      </c>
      <c r="E27" s="66">
        <f t="shared" si="5"/>
        <v>0.84011353130527333</v>
      </c>
      <c r="F27" s="61">
        <v>11763</v>
      </c>
      <c r="G27" s="63">
        <v>8571</v>
      </c>
      <c r="H27" s="55">
        <f t="shared" si="6"/>
        <v>0.72864065289466973</v>
      </c>
      <c r="I27" s="64">
        <f t="shared" si="7"/>
        <v>1556359</v>
      </c>
      <c r="J27" s="65">
        <f t="shared" si="8"/>
        <v>1306207</v>
      </c>
      <c r="K27" s="58">
        <f t="shared" si="9"/>
        <v>0.83927101651996738</v>
      </c>
      <c r="L27" s="107"/>
    </row>
    <row r="28" spans="1:12" ht="16.5" x14ac:dyDescent="0.25">
      <c r="A28" s="352"/>
      <c r="B28" s="60" t="s">
        <v>59</v>
      </c>
      <c r="C28" s="61">
        <v>1641221</v>
      </c>
      <c r="D28" s="62">
        <v>1391797</v>
      </c>
      <c r="E28" s="66">
        <f t="shared" si="5"/>
        <v>0.84802534210810121</v>
      </c>
      <c r="F28" s="61">
        <v>15161</v>
      </c>
      <c r="G28" s="63">
        <v>8811</v>
      </c>
      <c r="H28" s="66">
        <f t="shared" si="6"/>
        <v>0.58116219246751533</v>
      </c>
      <c r="I28" s="64">
        <f t="shared" si="7"/>
        <v>1656382</v>
      </c>
      <c r="J28" s="65">
        <f t="shared" si="8"/>
        <v>1400608</v>
      </c>
      <c r="K28" s="108">
        <f t="shared" si="9"/>
        <v>0.84558272186005401</v>
      </c>
      <c r="L28" s="107"/>
    </row>
    <row r="29" spans="1:12" ht="16.5" x14ac:dyDescent="0.25">
      <c r="A29" s="352"/>
      <c r="B29" s="60" t="s">
        <v>60</v>
      </c>
      <c r="C29" s="61">
        <v>1623280</v>
      </c>
      <c r="D29" s="62">
        <v>1370566</v>
      </c>
      <c r="E29" s="66">
        <f>(D29/C29)</f>
        <v>0.84431890986151492</v>
      </c>
      <c r="F29" s="61">
        <v>19110</v>
      </c>
      <c r="G29" s="63">
        <v>13432</v>
      </c>
      <c r="H29" s="66">
        <f>(G29/F29)</f>
        <v>0.70287807430664573</v>
      </c>
      <c r="I29" s="64">
        <f>C29+F29</f>
        <v>1642390</v>
      </c>
      <c r="J29" s="65">
        <f>G29+D29</f>
        <v>1383998</v>
      </c>
      <c r="K29" s="108">
        <f>(J29/I29)</f>
        <v>0.84267317750351622</v>
      </c>
      <c r="L29" s="107"/>
    </row>
    <row r="30" spans="1:12" ht="16.5" x14ac:dyDescent="0.25">
      <c r="A30" s="352"/>
      <c r="B30" s="60" t="s">
        <v>61</v>
      </c>
      <c r="C30" s="61">
        <v>1500200</v>
      </c>
      <c r="D30" s="62">
        <v>1240188</v>
      </c>
      <c r="E30" s="66">
        <f>(D30/C30)</f>
        <v>0.82668177576323154</v>
      </c>
      <c r="F30" s="61">
        <v>8160</v>
      </c>
      <c r="G30" s="284">
        <v>5715</v>
      </c>
      <c r="H30" s="66">
        <f>(G30/F30)</f>
        <v>0.70036764705882348</v>
      </c>
      <c r="I30" s="64">
        <f>C30+F30</f>
        <v>1508360</v>
      </c>
      <c r="J30" s="65">
        <f>G30+D30</f>
        <v>1245903</v>
      </c>
      <c r="K30" s="108">
        <f>(J30/I30)</f>
        <v>0.82599843538677764</v>
      </c>
      <c r="L30" s="107"/>
    </row>
    <row r="31" spans="1:12" ht="16.5" x14ac:dyDescent="0.25">
      <c r="A31" s="352"/>
      <c r="B31" s="60" t="s">
        <v>62</v>
      </c>
      <c r="C31" s="61">
        <v>1555698</v>
      </c>
      <c r="D31" s="62">
        <v>1241694</v>
      </c>
      <c r="E31" s="66">
        <f>(D31/C31)</f>
        <v>0.79815876860418922</v>
      </c>
      <c r="F31" s="61">
        <v>11354</v>
      </c>
      <c r="G31" s="284">
        <v>7905</v>
      </c>
      <c r="H31" s="66">
        <f>(G31/F31)</f>
        <v>0.69623040338206799</v>
      </c>
      <c r="I31" s="64">
        <f>C31+F31</f>
        <v>1567052</v>
      </c>
      <c r="J31" s="65">
        <f>G31+D31</f>
        <v>1249599</v>
      </c>
      <c r="K31" s="108">
        <f>(J31/I31)</f>
        <v>0.79742025152962381</v>
      </c>
      <c r="L31" s="107"/>
    </row>
    <row r="32" spans="1:12" ht="16.5" x14ac:dyDescent="0.25">
      <c r="A32" s="352"/>
      <c r="B32" s="60" t="s">
        <v>63</v>
      </c>
      <c r="C32" s="61">
        <v>1492511</v>
      </c>
      <c r="D32" s="62">
        <v>1208186</v>
      </c>
      <c r="E32" s="66">
        <f>(D32/C32)</f>
        <v>0.8094988914654565</v>
      </c>
      <c r="F32" s="61">
        <v>15716</v>
      </c>
      <c r="G32" s="284">
        <v>9827</v>
      </c>
      <c r="H32" s="66">
        <f>(G32/F32)</f>
        <v>0.62528633240010179</v>
      </c>
      <c r="I32" s="64">
        <f>C32+F32</f>
        <v>1508227</v>
      </c>
      <c r="J32" s="65">
        <f>G32+D32</f>
        <v>1218013</v>
      </c>
      <c r="K32" s="108">
        <f>(J32/I32)</f>
        <v>0.80757936305343958</v>
      </c>
      <c r="L32" s="107"/>
    </row>
    <row r="33" spans="1:13" ht="17.25" thickBot="1" x14ac:dyDescent="0.3">
      <c r="A33" s="353"/>
      <c r="B33" s="60" t="s">
        <v>64</v>
      </c>
      <c r="C33" s="61">
        <v>1621115</v>
      </c>
      <c r="D33" s="62">
        <v>1335148</v>
      </c>
      <c r="E33" s="66">
        <f>(D33/C33)</f>
        <v>0.82359857258738589</v>
      </c>
      <c r="F33" s="61">
        <v>22859</v>
      </c>
      <c r="G33" s="284">
        <v>16432</v>
      </c>
      <c r="H33" s="66">
        <f>(G33/F33)</f>
        <v>0.71884159412047766</v>
      </c>
      <c r="I33" s="64">
        <f>C33+F33</f>
        <v>1643974</v>
      </c>
      <c r="J33" s="65">
        <f>G33+D33</f>
        <v>1351580</v>
      </c>
      <c r="K33" s="108">
        <f>(J33/I33)</f>
        <v>0.822141956016336</v>
      </c>
      <c r="L33" s="107"/>
    </row>
    <row r="34" spans="1:13" ht="15" customHeight="1" x14ac:dyDescent="0.25">
      <c r="A34" s="67" t="s">
        <v>65</v>
      </c>
      <c r="B34" s="68"/>
      <c r="C34" s="326">
        <f>(C33/C21-1)</f>
        <v>-1.480902567817477E-2</v>
      </c>
      <c r="D34" s="328">
        <f t="shared" ref="D34:K34" si="10">(D33/D21-1)</f>
        <v>-3.8626374575890465E-2</v>
      </c>
      <c r="E34" s="324">
        <f t="shared" si="10"/>
        <v>-2.4175362461182459E-2</v>
      </c>
      <c r="F34" s="326">
        <f t="shared" si="10"/>
        <v>0.35516955181408583</v>
      </c>
      <c r="G34" s="328">
        <f t="shared" si="10"/>
        <v>0.63665338645418323</v>
      </c>
      <c r="H34" s="324">
        <f t="shared" si="10"/>
        <v>0.20771115633707327</v>
      </c>
      <c r="I34" s="326">
        <f t="shared" si="10"/>
        <v>-1.1054825364799625E-2</v>
      </c>
      <c r="J34" s="328">
        <f t="shared" si="10"/>
        <v>-3.3779610417834283E-2</v>
      </c>
      <c r="K34" s="324">
        <f t="shared" si="10"/>
        <v>-2.2978811804625465E-2</v>
      </c>
    </row>
    <row r="35" spans="1:13" ht="15.75" customHeight="1" thickBot="1" x14ac:dyDescent="0.3">
      <c r="A35" s="69" t="s">
        <v>623</v>
      </c>
      <c r="B35" s="289"/>
      <c r="C35" s="327"/>
      <c r="D35" s="329"/>
      <c r="E35" s="325"/>
      <c r="F35" s="327"/>
      <c r="G35" s="329"/>
      <c r="H35" s="325"/>
      <c r="I35" s="327"/>
      <c r="J35" s="329"/>
      <c r="K35" s="325"/>
    </row>
    <row r="36" spans="1:13" ht="16.5" x14ac:dyDescent="0.3">
      <c r="A36" s="67" t="s">
        <v>66</v>
      </c>
      <c r="B36" s="71"/>
      <c r="C36" s="85"/>
      <c r="D36" s="83"/>
      <c r="E36" s="84"/>
      <c r="F36" s="285"/>
      <c r="G36" s="83"/>
      <c r="H36" s="84"/>
      <c r="I36" s="285"/>
      <c r="J36" s="83"/>
      <c r="K36" s="286"/>
    </row>
    <row r="37" spans="1:13" ht="16.5" x14ac:dyDescent="0.3">
      <c r="A37" s="69" t="s">
        <v>639</v>
      </c>
      <c r="B37" s="74"/>
      <c r="C37" s="50">
        <f>SUM(C10:C21)</f>
        <v>17846696</v>
      </c>
      <c r="D37" s="57">
        <f>SUM(D10:D21)</f>
        <v>14853928</v>
      </c>
      <c r="E37" s="75">
        <f>(D37/C37)</f>
        <v>0.8323068875045555</v>
      </c>
      <c r="F37" s="50">
        <f>SUM(F10:F21)</f>
        <v>193106</v>
      </c>
      <c r="G37" s="290">
        <f>SUM(G10:G21)</f>
        <v>137760</v>
      </c>
      <c r="H37" s="75">
        <f>(G37/F37)</f>
        <v>0.7133905730531418</v>
      </c>
      <c r="I37" s="50">
        <f>SUM(I10:I21)</f>
        <v>18039802</v>
      </c>
      <c r="J37" s="290">
        <f>SUM(J10:J21)</f>
        <v>14991688</v>
      </c>
      <c r="K37" s="287">
        <f>(J37/I37)</f>
        <v>0.8310339548072645</v>
      </c>
    </row>
    <row r="38" spans="1:13" ht="17.25" thickBot="1" x14ac:dyDescent="0.35">
      <c r="A38" s="77" t="s">
        <v>640</v>
      </c>
      <c r="B38" s="78"/>
      <c r="C38" s="192">
        <f>SUM(C22:C33)</f>
        <v>18795212</v>
      </c>
      <c r="D38" s="197">
        <f>SUM(D22:D33)</f>
        <v>15430655</v>
      </c>
      <c r="E38" s="80">
        <f>(D38/C38)</f>
        <v>0.82098861135484935</v>
      </c>
      <c r="F38" s="192">
        <f>SUM(F22:F33)</f>
        <v>174873</v>
      </c>
      <c r="G38" s="291">
        <f>SUM(G22:G33)</f>
        <v>113021</v>
      </c>
      <c r="H38" s="80">
        <f>(G38/F38)</f>
        <v>0.64630331726452916</v>
      </c>
      <c r="I38" s="192">
        <f>SUM(I22:I33)</f>
        <v>18970085</v>
      </c>
      <c r="J38" s="291">
        <f>SUM(J22:J33)</f>
        <v>15543676</v>
      </c>
      <c r="K38" s="288">
        <f>(J38/I38)</f>
        <v>0.819378300097232</v>
      </c>
      <c r="M38" s="281"/>
    </row>
    <row r="39" spans="1:13" x14ac:dyDescent="0.25">
      <c r="A39" s="69" t="s">
        <v>67</v>
      </c>
      <c r="B39" s="82"/>
      <c r="C39" s="326">
        <f>(C38/C37-1)</f>
        <v>5.3147988849028494E-2</v>
      </c>
      <c r="D39" s="328">
        <f>(D38/D37-1)</f>
        <v>3.8826564932858076E-2</v>
      </c>
      <c r="E39" s="324">
        <f>(E38-E37)</f>
        <v>-1.1318276149706152E-2</v>
      </c>
      <c r="F39" s="326">
        <f>(F38/F37-1)</f>
        <v>-9.4419645168974498E-2</v>
      </c>
      <c r="G39" s="328">
        <f>(G38/G37-1)</f>
        <v>-0.17958042973286881</v>
      </c>
      <c r="H39" s="324">
        <f>(H38-H37)</f>
        <v>-6.7087255788612632E-2</v>
      </c>
      <c r="I39" s="326">
        <f>(I38/I37-1)</f>
        <v>5.1568359785767015E-2</v>
      </c>
      <c r="J39" s="357">
        <f>(J38/J37-1)</f>
        <v>3.6819602969325294E-2</v>
      </c>
      <c r="K39" s="330">
        <f>(K38-K37)</f>
        <v>-1.1655654710032493E-2</v>
      </c>
    </row>
    <row r="40" spans="1:13" ht="15.75" thickBot="1" x14ac:dyDescent="0.3">
      <c r="A40" s="77" t="s">
        <v>641</v>
      </c>
      <c r="B40" s="86"/>
      <c r="C40" s="327"/>
      <c r="D40" s="329"/>
      <c r="E40" s="325"/>
      <c r="F40" s="327"/>
      <c r="G40" s="329"/>
      <c r="H40" s="325"/>
      <c r="I40" s="327"/>
      <c r="J40" s="358"/>
      <c r="K40" s="331"/>
    </row>
    <row r="41" spans="1:13" x14ac:dyDescent="0.25">
      <c r="A41" s="87"/>
      <c r="B41" s="88"/>
      <c r="C41" s="89"/>
      <c r="D41" s="89"/>
      <c r="E41" s="89"/>
      <c r="F41" s="89"/>
      <c r="G41" s="89"/>
      <c r="H41" s="89"/>
    </row>
  </sheetData>
  <mergeCells count="25">
    <mergeCell ref="H39:H40"/>
    <mergeCell ref="I39:I40"/>
    <mergeCell ref="J39:J40"/>
    <mergeCell ref="K39:K40"/>
    <mergeCell ref="C39:C40"/>
    <mergeCell ref="D39:D40"/>
    <mergeCell ref="E39:E40"/>
    <mergeCell ref="F39:F40"/>
    <mergeCell ref="G39:G40"/>
    <mergeCell ref="G34:G35"/>
    <mergeCell ref="H34:H35"/>
    <mergeCell ref="I34:I35"/>
    <mergeCell ref="J34:J35"/>
    <mergeCell ref="K34:K35"/>
    <mergeCell ref="C34:C35"/>
    <mergeCell ref="D34:D35"/>
    <mergeCell ref="E34:E35"/>
    <mergeCell ref="F34:F35"/>
    <mergeCell ref="A22:A33"/>
    <mergeCell ref="A10:A21"/>
    <mergeCell ref="J1:K1"/>
    <mergeCell ref="A3:K3"/>
    <mergeCell ref="A4:K4"/>
    <mergeCell ref="A5:K6"/>
    <mergeCell ref="A7:B8"/>
  </mergeCells>
  <conditionalFormatting sqref="A34:B40 L34:L40 I36:K36 C36:H38">
    <cfRule type="cellIs" dxfId="179" priority="23" stopIfTrue="1" operator="lessThan">
      <formula>0</formula>
    </cfRule>
  </conditionalFormatting>
  <conditionalFormatting sqref="C34:F34 C39:K39 H34:K34">
    <cfRule type="cellIs" dxfId="178" priority="24" stopIfTrue="1" operator="lessThan">
      <formula>0</formula>
    </cfRule>
    <cfRule type="cellIs" dxfId="177" priority="25" stopIfTrue="1" operator="greaterThanOrEqual">
      <formula>0</formula>
    </cfRule>
  </conditionalFormatting>
  <conditionalFormatting sqref="K37:K38">
    <cfRule type="cellIs" dxfId="176" priority="9" stopIfTrue="1" operator="lessThan">
      <formula>0</formula>
    </cfRule>
  </conditionalFormatting>
  <conditionalFormatting sqref="I37:J38">
    <cfRule type="cellIs" dxfId="175" priority="8" stopIfTrue="1" operator="lessThan">
      <formula>0</formula>
    </cfRule>
  </conditionalFormatting>
  <conditionalFormatting sqref="G34">
    <cfRule type="cellIs" dxfId="174" priority="1" stopIfTrue="1" operator="lessThan">
      <formula>0</formula>
    </cfRule>
    <cfRule type="cellIs" dxfId="173" priority="2" stopIfTrue="1" operator="greaterThanOrEqual">
      <formula>0</formula>
    </cfRule>
  </conditionalFormatting>
  <hyperlinks>
    <hyperlink ref="J1:K1" location="INDICE!A1" display="Volver al 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5"/>
  <sheetViews>
    <sheetView zoomScale="90" zoomScaleNormal="90" workbookViewId="0">
      <selection activeCell="K5" sqref="K5:S5"/>
    </sheetView>
  </sheetViews>
  <sheetFormatPr baseColWidth="10" defaultRowHeight="15" x14ac:dyDescent="0.25"/>
  <cols>
    <col min="1" max="1" width="28.42578125" style="109" customWidth="1"/>
    <col min="2" max="3" width="11.28515625" style="109" bestFit="1" customWidth="1"/>
    <col min="4" max="4" width="7.85546875" style="109" bestFit="1" customWidth="1"/>
    <col min="5" max="6" width="11.28515625" style="109" bestFit="1" customWidth="1"/>
    <col min="7" max="7" width="7.85546875" style="109" bestFit="1" customWidth="1"/>
    <col min="8" max="8" width="9.85546875" style="109" bestFit="1" customWidth="1"/>
    <col min="9" max="9" width="9.42578125" style="109" customWidth="1"/>
    <col min="10" max="10" width="8" style="109" customWidth="1"/>
    <col min="11" max="11" width="11.28515625" style="109" bestFit="1" customWidth="1"/>
    <col min="12" max="12" width="11.42578125" style="109" bestFit="1"/>
    <col min="13" max="13" width="7.85546875" style="109" bestFit="1" customWidth="1"/>
    <col min="14" max="14" width="11.28515625" style="109" bestFit="1" customWidth="1"/>
    <col min="15" max="15" width="11.28515625" style="109" customWidth="1"/>
    <col min="16" max="16" width="7.85546875" style="109" bestFit="1" customWidth="1"/>
    <col min="17" max="17" width="9.85546875" style="109" bestFit="1" customWidth="1"/>
    <col min="18" max="18" width="11.42578125" style="109"/>
    <col min="19" max="19" width="9.5703125" style="109" bestFit="1" customWidth="1"/>
    <col min="20" max="20" width="11.42578125" style="109"/>
  </cols>
  <sheetData>
    <row r="1" spans="1:20" x14ac:dyDescent="0.25">
      <c r="A1" s="365" t="s">
        <v>25</v>
      </c>
      <c r="B1" s="365"/>
    </row>
    <row r="2" spans="1:20" ht="15.75" thickBot="1" x14ac:dyDescent="0.3"/>
    <row r="3" spans="1:20" ht="18.75" thickTop="1" x14ac:dyDescent="0.25">
      <c r="A3" s="366" t="s">
        <v>70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8"/>
    </row>
    <row r="4" spans="1:20" ht="18.75" thickBot="1" x14ac:dyDescent="0.3">
      <c r="A4" s="369" t="s">
        <v>71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1"/>
    </row>
    <row r="5" spans="1:20" ht="16.5" thickTop="1" thickBot="1" x14ac:dyDescent="0.3">
      <c r="A5" s="372" t="s">
        <v>72</v>
      </c>
      <c r="B5" s="374" t="s">
        <v>73</v>
      </c>
      <c r="C5" s="374"/>
      <c r="D5" s="374"/>
      <c r="E5" s="374"/>
      <c r="F5" s="374"/>
      <c r="G5" s="374"/>
      <c r="H5" s="374"/>
      <c r="I5" s="374"/>
      <c r="J5" s="375"/>
      <c r="K5" s="376" t="s">
        <v>74</v>
      </c>
      <c r="L5" s="374"/>
      <c r="M5" s="374"/>
      <c r="N5" s="374"/>
      <c r="O5" s="374"/>
      <c r="P5" s="374"/>
      <c r="Q5" s="374"/>
      <c r="R5" s="374"/>
      <c r="S5" s="375"/>
    </row>
    <row r="6" spans="1:20" ht="16.5" x14ac:dyDescent="0.25">
      <c r="A6" s="373"/>
      <c r="B6" s="377" t="s">
        <v>642</v>
      </c>
      <c r="C6" s="360"/>
      <c r="D6" s="361"/>
      <c r="E6" s="378" t="s">
        <v>643</v>
      </c>
      <c r="F6" s="360"/>
      <c r="G6" s="361"/>
      <c r="H6" s="362" t="s">
        <v>75</v>
      </c>
      <c r="I6" s="363"/>
      <c r="J6" s="364"/>
      <c r="K6" s="379" t="s">
        <v>644</v>
      </c>
      <c r="L6" s="360"/>
      <c r="M6" s="380"/>
      <c r="N6" s="359" t="s">
        <v>645</v>
      </c>
      <c r="O6" s="360"/>
      <c r="P6" s="361"/>
      <c r="Q6" s="362" t="s">
        <v>75</v>
      </c>
      <c r="R6" s="363"/>
      <c r="S6" s="364"/>
      <c r="T6" s="110"/>
    </row>
    <row r="7" spans="1:20" ht="26.25" thickBot="1" x14ac:dyDescent="0.3">
      <c r="A7" s="373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  <c r="T7" s="121"/>
    </row>
    <row r="8" spans="1:20" ht="18" thickTop="1" thickBot="1" x14ac:dyDescent="0.3">
      <c r="A8" s="122" t="s">
        <v>80</v>
      </c>
      <c r="B8" s="123">
        <f>SUM(B9:B87)</f>
        <v>3293512</v>
      </c>
      <c r="C8" s="124">
        <f>SUM(C9:C87)</f>
        <v>2788907</v>
      </c>
      <c r="D8" s="125">
        <f t="shared" ref="D8" si="0">C8/B8</f>
        <v>0.84678817019643471</v>
      </c>
      <c r="E8" s="126">
        <f>SUM(E9:E87)</f>
        <v>3065888</v>
      </c>
      <c r="F8" s="124">
        <f>SUM(F9:F87)</f>
        <v>2512594</v>
      </c>
      <c r="G8" s="125">
        <f t="shared" ref="G8" si="1">F8/E8</f>
        <v>0.81953222035508144</v>
      </c>
      <c r="H8" s="127">
        <f t="shared" ref="H8" si="2">(B8/E8-1)</f>
        <v>7.4244068928806195E-2</v>
      </c>
      <c r="I8" s="127">
        <f t="shared" ref="I8" si="3">(C8/F8)-1</f>
        <v>0.10997120903735347</v>
      </c>
      <c r="J8" s="128">
        <f t="shared" ref="J8" si="4">(D8-G8)*100</f>
        <v>2.7255949841353266</v>
      </c>
      <c r="K8" s="129">
        <f>SUM(K9:K87)</f>
        <v>35922970</v>
      </c>
      <c r="L8" s="124">
        <f>SUM(L9:L87)</f>
        <v>29539091</v>
      </c>
      <c r="M8" s="130">
        <f t="shared" ref="M8" si="5">L8/K8</f>
        <v>0.82228977726507579</v>
      </c>
      <c r="N8" s="126">
        <f>SUM(N9:N87)</f>
        <v>32233025</v>
      </c>
      <c r="O8" s="124">
        <f>SUM(O9:O87)</f>
        <v>26694758</v>
      </c>
      <c r="P8" s="125">
        <f t="shared" ref="P8" si="6">O8/N8</f>
        <v>0.82818035229395937</v>
      </c>
      <c r="Q8" s="127">
        <f t="shared" ref="Q8" si="7">(K8/N8-1)</f>
        <v>0.11447715502966282</v>
      </c>
      <c r="R8" s="127">
        <f t="shared" ref="R8" si="8">(L8/O8)-1</f>
        <v>0.10655024480836284</v>
      </c>
      <c r="S8" s="128">
        <f t="shared" ref="S8" si="9">(M8-P8)*100</f>
        <v>-0.58905750288835712</v>
      </c>
      <c r="T8" s="131"/>
    </row>
    <row r="9" spans="1:20" ht="17.25" thickTop="1" x14ac:dyDescent="0.25">
      <c r="A9" s="132" t="s">
        <v>84</v>
      </c>
      <c r="B9" s="133">
        <v>1494119</v>
      </c>
      <c r="C9" s="134">
        <v>1288190</v>
      </c>
      <c r="D9" s="135">
        <f>IFERROR(C9/B9,"")</f>
        <v>0.86217362874041492</v>
      </c>
      <c r="E9" s="136">
        <v>1610109</v>
      </c>
      <c r="F9" s="134">
        <v>1359086</v>
      </c>
      <c r="G9" s="135">
        <f>IFERROR(F9/E9,"")</f>
        <v>0.8440956481828249</v>
      </c>
      <c r="H9" s="137">
        <f>IFERROR(B9/E9-1,"")</f>
        <v>-7.2038601113340817E-2</v>
      </c>
      <c r="I9" s="137">
        <f>IFERROR((C9/F9)-1,"")</f>
        <v>-5.2164469356611676E-2</v>
      </c>
      <c r="J9" s="138">
        <f>IFERROR((D9-G9)*100,"")</f>
        <v>1.8077980557590023</v>
      </c>
      <c r="K9" s="139">
        <v>18580055</v>
      </c>
      <c r="L9" s="134">
        <v>15413359</v>
      </c>
      <c r="M9" s="140">
        <f>IFERROR(L9/K9,"")</f>
        <v>0.82956476716565153</v>
      </c>
      <c r="N9" s="136">
        <v>17830555</v>
      </c>
      <c r="O9" s="134">
        <v>15288505</v>
      </c>
      <c r="P9" s="135">
        <f>IFERROR(O9/N9,"")</f>
        <v>0.85743292903670132</v>
      </c>
      <c r="Q9" s="137">
        <f>IFERROR(K9/N9-1,"")</f>
        <v>4.2034586135989649E-2</v>
      </c>
      <c r="R9" s="137">
        <f>IFERROR(L9/O9-1,"")</f>
        <v>8.1665277278581971E-3</v>
      </c>
      <c r="S9" s="261">
        <f>IFERROR(M9-P9,"")</f>
        <v>-2.786816187104979E-2</v>
      </c>
      <c r="T9" s="141"/>
    </row>
    <row r="10" spans="1:20" ht="16.5" x14ac:dyDescent="0.25">
      <c r="A10" s="142" t="s">
        <v>103</v>
      </c>
      <c r="B10" s="143">
        <v>710800</v>
      </c>
      <c r="C10" s="144">
        <v>627081</v>
      </c>
      <c r="D10" s="145">
        <f t="shared" ref="D10:D29" si="10">IFERROR(C10/B10,"")</f>
        <v>0.88221862689926844</v>
      </c>
      <c r="E10" s="146">
        <v>588786</v>
      </c>
      <c r="F10" s="144">
        <v>476171</v>
      </c>
      <c r="G10" s="145">
        <f t="shared" ref="G10:G29" si="11">IFERROR(F10/E10,"")</f>
        <v>0.80873356363772242</v>
      </c>
      <c r="H10" s="147">
        <f t="shared" ref="H10:H29" si="12">IFERROR(B10/E10-1,"")</f>
        <v>0.20722979146922649</v>
      </c>
      <c r="I10" s="147">
        <f t="shared" ref="I10:I29" si="13">IFERROR((C10/F10)-1,"")</f>
        <v>0.31692396219005348</v>
      </c>
      <c r="J10" s="148">
        <f t="shared" ref="J10:J29" si="14">IFERROR((D10-G10)*100,"")</f>
        <v>7.3485063261546024</v>
      </c>
      <c r="K10" s="149">
        <v>7150367</v>
      </c>
      <c r="L10" s="144">
        <v>5931490</v>
      </c>
      <c r="M10" s="150">
        <f t="shared" ref="M10:M29" si="15">IFERROR(L10/K10,"")</f>
        <v>0.8295364419756357</v>
      </c>
      <c r="N10" s="146">
        <v>6199203</v>
      </c>
      <c r="O10" s="144">
        <v>5081937</v>
      </c>
      <c r="P10" s="145">
        <f t="shared" ref="P10:P29" si="16">IFERROR(O10/N10,"")</f>
        <v>0.81977263851498328</v>
      </c>
      <c r="Q10" s="147">
        <f t="shared" ref="Q10:Q29" si="17">IFERROR(K10/N10-1,"")</f>
        <v>0.15343327198673773</v>
      </c>
      <c r="R10" s="147">
        <f t="shared" ref="R10:R29" si="18">IFERROR(L10/O10-1,"")</f>
        <v>0.16717110031076743</v>
      </c>
      <c r="S10" s="262">
        <f t="shared" ref="S10:S29" si="19">IFERROR(M10-P10,"")</f>
        <v>9.7638034606524204E-3</v>
      </c>
      <c r="T10" s="141"/>
    </row>
    <row r="11" spans="1:20" ht="16.5" x14ac:dyDescent="0.25">
      <c r="A11" s="142" t="s">
        <v>98</v>
      </c>
      <c r="B11" s="143">
        <v>528216</v>
      </c>
      <c r="C11" s="144">
        <v>432750</v>
      </c>
      <c r="D11" s="145">
        <f t="shared" si="10"/>
        <v>0.81926711799718299</v>
      </c>
      <c r="E11" s="146">
        <v>531232</v>
      </c>
      <c r="F11" s="144">
        <v>408952</v>
      </c>
      <c r="G11" s="145">
        <f t="shared" si="11"/>
        <v>0.76981808324799705</v>
      </c>
      <c r="H11" s="147">
        <f t="shared" si="12"/>
        <v>-5.6773688332028005E-3</v>
      </c>
      <c r="I11" s="147">
        <f t="shared" si="13"/>
        <v>5.8192648525988488E-2</v>
      </c>
      <c r="J11" s="148">
        <f t="shared" si="14"/>
        <v>4.9449034749185934</v>
      </c>
      <c r="K11" s="149">
        <v>5130324</v>
      </c>
      <c r="L11" s="144">
        <v>4219356</v>
      </c>
      <c r="M11" s="150">
        <f t="shared" si="15"/>
        <v>0.822434606469299</v>
      </c>
      <c r="N11" s="146">
        <v>4258792</v>
      </c>
      <c r="O11" s="144">
        <v>3301754</v>
      </c>
      <c r="P11" s="145">
        <f t="shared" si="16"/>
        <v>0.77527946891982513</v>
      </c>
      <c r="Q11" s="147">
        <f t="shared" si="17"/>
        <v>0.20464300674933167</v>
      </c>
      <c r="R11" s="147">
        <f t="shared" si="18"/>
        <v>0.27791349688680622</v>
      </c>
      <c r="S11" s="262">
        <f t="shared" si="19"/>
        <v>4.7155137549473869E-2</v>
      </c>
      <c r="T11" s="141"/>
    </row>
    <row r="12" spans="1:20" ht="16.5" x14ac:dyDescent="0.25">
      <c r="A12" s="142" t="s">
        <v>349</v>
      </c>
      <c r="B12" s="143">
        <v>275058</v>
      </c>
      <c r="C12" s="144">
        <v>205755</v>
      </c>
      <c r="D12" s="145">
        <f t="shared" si="10"/>
        <v>0.74804223109307855</v>
      </c>
      <c r="E12" s="146">
        <v>146182</v>
      </c>
      <c r="F12" s="144">
        <v>108869</v>
      </c>
      <c r="G12" s="145">
        <f t="shared" si="11"/>
        <v>0.74474969558495574</v>
      </c>
      <c r="H12" s="147">
        <f t="shared" si="12"/>
        <v>0.88161333132670228</v>
      </c>
      <c r="I12" s="147">
        <f t="shared" si="13"/>
        <v>0.88993193654759395</v>
      </c>
      <c r="J12" s="148">
        <f t="shared" si="14"/>
        <v>0.32925355081228069</v>
      </c>
      <c r="K12" s="149">
        <v>2295816</v>
      </c>
      <c r="L12" s="144">
        <v>1720300</v>
      </c>
      <c r="M12" s="150">
        <f t="shared" si="15"/>
        <v>0.749319631886876</v>
      </c>
      <c r="N12" s="146">
        <v>1693146</v>
      </c>
      <c r="O12" s="144">
        <v>1214520</v>
      </c>
      <c r="P12" s="145">
        <f t="shared" si="16"/>
        <v>0.71731557703824711</v>
      </c>
      <c r="Q12" s="147">
        <f t="shared" si="17"/>
        <v>0.35594685868790998</v>
      </c>
      <c r="R12" s="147">
        <f t="shared" si="18"/>
        <v>0.41644435661825252</v>
      </c>
      <c r="S12" s="262">
        <f t="shared" si="19"/>
        <v>3.2004054848628893E-2</v>
      </c>
      <c r="T12" s="141"/>
    </row>
    <row r="13" spans="1:20" ht="16.5" x14ac:dyDescent="0.25">
      <c r="A13" s="142" t="s">
        <v>358</v>
      </c>
      <c r="B13" s="143">
        <v>124033</v>
      </c>
      <c r="C13" s="144">
        <v>96311</v>
      </c>
      <c r="D13" s="145">
        <f t="shared" si="10"/>
        <v>0.7764949650496239</v>
      </c>
      <c r="E13" s="146">
        <v>0</v>
      </c>
      <c r="F13" s="144">
        <v>0</v>
      </c>
      <c r="G13" s="145" t="str">
        <f t="shared" si="11"/>
        <v/>
      </c>
      <c r="H13" s="147" t="str">
        <f t="shared" si="12"/>
        <v/>
      </c>
      <c r="I13" s="147" t="str">
        <f t="shared" si="13"/>
        <v/>
      </c>
      <c r="J13" s="148" t="str">
        <f t="shared" si="14"/>
        <v/>
      </c>
      <c r="K13" s="149">
        <v>770914</v>
      </c>
      <c r="L13" s="144">
        <v>608509</v>
      </c>
      <c r="M13" s="150">
        <f t="shared" si="15"/>
        <v>0.7893344782945958</v>
      </c>
      <c r="N13" s="146">
        <v>0</v>
      </c>
      <c r="O13" s="144">
        <v>0</v>
      </c>
      <c r="P13" s="145" t="str">
        <f t="shared" si="16"/>
        <v/>
      </c>
      <c r="Q13" s="147" t="str">
        <f t="shared" si="17"/>
        <v/>
      </c>
      <c r="R13" s="147" t="str">
        <f t="shared" si="18"/>
        <v/>
      </c>
      <c r="S13" s="262" t="str">
        <f t="shared" si="19"/>
        <v/>
      </c>
      <c r="T13" s="141"/>
    </row>
    <row r="14" spans="1:20" ht="16.5" x14ac:dyDescent="0.25">
      <c r="A14" s="142" t="s">
        <v>350</v>
      </c>
      <c r="B14" s="143">
        <v>114705</v>
      </c>
      <c r="C14" s="144">
        <v>101753</v>
      </c>
      <c r="D14" s="145">
        <f t="shared" si="10"/>
        <v>0.88708425962250992</v>
      </c>
      <c r="E14" s="146">
        <v>113792</v>
      </c>
      <c r="F14" s="144">
        <v>99392</v>
      </c>
      <c r="G14" s="145">
        <f t="shared" si="11"/>
        <v>0.87345331833520812</v>
      </c>
      <c r="H14" s="147">
        <f t="shared" si="12"/>
        <v>8.0234111361079385E-3</v>
      </c>
      <c r="I14" s="147">
        <f t="shared" si="13"/>
        <v>2.3754426915647109E-2</v>
      </c>
      <c r="J14" s="148">
        <f t="shared" si="14"/>
        <v>1.3630941287301801</v>
      </c>
      <c r="K14" s="149">
        <v>1346896</v>
      </c>
      <c r="L14" s="144">
        <v>1136152</v>
      </c>
      <c r="M14" s="150">
        <f t="shared" si="15"/>
        <v>0.8435335764602464</v>
      </c>
      <c r="N14" s="146">
        <v>1352021</v>
      </c>
      <c r="O14" s="144">
        <v>1122368</v>
      </c>
      <c r="P14" s="145">
        <f t="shared" si="16"/>
        <v>0.83014095195266935</v>
      </c>
      <c r="Q14" s="147">
        <f t="shared" si="17"/>
        <v>-3.790621595374577E-3</v>
      </c>
      <c r="R14" s="147">
        <f t="shared" si="18"/>
        <v>1.2281176940183602E-2</v>
      </c>
      <c r="S14" s="262">
        <f t="shared" si="19"/>
        <v>1.3392624507577056E-2</v>
      </c>
      <c r="T14" s="141"/>
    </row>
    <row r="15" spans="1:20" ht="16.5" x14ac:dyDescent="0.25">
      <c r="A15" s="142" t="s">
        <v>85</v>
      </c>
      <c r="B15" s="143">
        <v>35428</v>
      </c>
      <c r="C15" s="144">
        <v>29311</v>
      </c>
      <c r="D15" s="145">
        <f t="shared" si="10"/>
        <v>0.82733995709608221</v>
      </c>
      <c r="E15" s="146">
        <v>43462</v>
      </c>
      <c r="F15" s="144">
        <v>35444</v>
      </c>
      <c r="G15" s="145">
        <f t="shared" si="11"/>
        <v>0.81551700335925636</v>
      </c>
      <c r="H15" s="147">
        <f t="shared" si="12"/>
        <v>-0.18485113432423728</v>
      </c>
      <c r="I15" s="147">
        <f t="shared" si="13"/>
        <v>-0.17303351766166342</v>
      </c>
      <c r="J15" s="148">
        <f t="shared" si="14"/>
        <v>1.1822953736825847</v>
      </c>
      <c r="K15" s="149">
        <v>473362</v>
      </c>
      <c r="L15" s="144">
        <v>389534</v>
      </c>
      <c r="M15" s="150">
        <f t="shared" si="15"/>
        <v>0.82290931675968915</v>
      </c>
      <c r="N15" s="146">
        <v>511492</v>
      </c>
      <c r="O15" s="144">
        <v>413262</v>
      </c>
      <c r="P15" s="145">
        <f t="shared" si="16"/>
        <v>0.80795398559508258</v>
      </c>
      <c r="Q15" s="147">
        <f t="shared" si="17"/>
        <v>-7.454662047500249E-2</v>
      </c>
      <c r="R15" s="147">
        <f t="shared" si="18"/>
        <v>-5.7416360565452407E-2</v>
      </c>
      <c r="S15" s="262">
        <f t="shared" si="19"/>
        <v>1.4955331164606567E-2</v>
      </c>
      <c r="T15" s="141"/>
    </row>
    <row r="16" spans="1:20" ht="16.5" x14ac:dyDescent="0.25">
      <c r="A16" s="142" t="s">
        <v>83</v>
      </c>
      <c r="B16" s="143">
        <v>7938</v>
      </c>
      <c r="C16" s="144">
        <v>5415</v>
      </c>
      <c r="D16" s="145">
        <f t="shared" si="10"/>
        <v>0.68216175359032505</v>
      </c>
      <c r="E16" s="146">
        <v>6468</v>
      </c>
      <c r="F16" s="144">
        <v>4475</v>
      </c>
      <c r="G16" s="145">
        <f t="shared" si="11"/>
        <v>0.69186765615337043</v>
      </c>
      <c r="H16" s="147">
        <f t="shared" si="12"/>
        <v>0.22727272727272729</v>
      </c>
      <c r="I16" s="147">
        <f t="shared" si="13"/>
        <v>0.21005586592178771</v>
      </c>
      <c r="J16" s="148">
        <f t="shared" si="14"/>
        <v>-0.97059025630453766</v>
      </c>
      <c r="K16" s="149">
        <v>74970</v>
      </c>
      <c r="L16" s="144">
        <v>50612</v>
      </c>
      <c r="M16" s="150">
        <f t="shared" si="15"/>
        <v>0.67509670534880617</v>
      </c>
      <c r="N16" s="146">
        <v>58212</v>
      </c>
      <c r="O16" s="144">
        <v>41128</v>
      </c>
      <c r="P16" s="145">
        <f t="shared" si="16"/>
        <v>0.70652099223527798</v>
      </c>
      <c r="Q16" s="147">
        <f t="shared" si="17"/>
        <v>0.28787878787878785</v>
      </c>
      <c r="R16" s="147">
        <f t="shared" si="18"/>
        <v>0.23059716008558651</v>
      </c>
      <c r="S16" s="262">
        <f t="shared" si="19"/>
        <v>-3.1424286886471808E-2</v>
      </c>
      <c r="T16" s="141"/>
    </row>
    <row r="17" spans="1:19" ht="16.5" x14ac:dyDescent="0.25">
      <c r="A17" s="142" t="s">
        <v>351</v>
      </c>
      <c r="B17" s="143">
        <v>3215</v>
      </c>
      <c r="C17" s="144">
        <v>2341</v>
      </c>
      <c r="D17" s="145">
        <f t="shared" si="10"/>
        <v>0.72814930015552104</v>
      </c>
      <c r="E17" s="146">
        <v>3172</v>
      </c>
      <c r="F17" s="144">
        <v>2467</v>
      </c>
      <c r="G17" s="145">
        <f t="shared" si="11"/>
        <v>0.77774274905422447</v>
      </c>
      <c r="H17" s="147">
        <f t="shared" si="12"/>
        <v>1.3556116015132513E-2</v>
      </c>
      <c r="I17" s="147">
        <f t="shared" si="13"/>
        <v>-5.1074179164977695E-2</v>
      </c>
      <c r="J17" s="148">
        <f t="shared" si="14"/>
        <v>-4.9593448898703425</v>
      </c>
      <c r="K17" s="149">
        <v>32618</v>
      </c>
      <c r="L17" s="144">
        <v>21516</v>
      </c>
      <c r="M17" s="150">
        <f t="shared" si="15"/>
        <v>0.65963578392298727</v>
      </c>
      <c r="N17" s="146">
        <v>32122</v>
      </c>
      <c r="O17" s="144">
        <v>21455</v>
      </c>
      <c r="P17" s="145">
        <f t="shared" si="16"/>
        <v>0.66792229624556376</v>
      </c>
      <c r="Q17" s="147">
        <f t="shared" si="17"/>
        <v>1.544113068924724E-2</v>
      </c>
      <c r="R17" s="147">
        <f t="shared" si="18"/>
        <v>2.8431601025402653E-3</v>
      </c>
      <c r="S17" s="262">
        <f t="shared" si="19"/>
        <v>-8.2865123225764892E-3</v>
      </c>
    </row>
    <row r="18" spans="1:19" ht="16.5" x14ac:dyDescent="0.25">
      <c r="A18" s="142" t="s">
        <v>353</v>
      </c>
      <c r="B18" s="143">
        <v>0</v>
      </c>
      <c r="C18" s="144">
        <v>0</v>
      </c>
      <c r="D18" s="145" t="str">
        <f t="shared" si="10"/>
        <v/>
      </c>
      <c r="E18" s="146">
        <v>20546</v>
      </c>
      <c r="F18" s="144">
        <v>16365</v>
      </c>
      <c r="G18" s="145">
        <f t="shared" si="11"/>
        <v>0.79650540251143775</v>
      </c>
      <c r="H18" s="147">
        <f t="shared" si="12"/>
        <v>-1</v>
      </c>
      <c r="I18" s="147">
        <f t="shared" si="13"/>
        <v>-1</v>
      </c>
      <c r="J18" s="148" t="str">
        <f t="shared" si="14"/>
        <v/>
      </c>
      <c r="K18" s="149">
        <v>56971</v>
      </c>
      <c r="L18" s="144">
        <v>43129</v>
      </c>
      <c r="M18" s="150">
        <f t="shared" si="15"/>
        <v>0.75703428059890121</v>
      </c>
      <c r="N18" s="146">
        <v>263772</v>
      </c>
      <c r="O18" s="144">
        <v>192996</v>
      </c>
      <c r="P18" s="145">
        <f t="shared" si="16"/>
        <v>0.73167735771802922</v>
      </c>
      <c r="Q18" s="147">
        <f t="shared" si="17"/>
        <v>-0.78401422440592627</v>
      </c>
      <c r="R18" s="147">
        <f t="shared" si="18"/>
        <v>-0.77652904723413951</v>
      </c>
      <c r="S18" s="262">
        <f t="shared" si="19"/>
        <v>2.535692288087199E-2</v>
      </c>
    </row>
    <row r="19" spans="1:19" ht="16.5" x14ac:dyDescent="0.25">
      <c r="A19" s="142" t="s">
        <v>442</v>
      </c>
      <c r="B19" s="143">
        <v>0</v>
      </c>
      <c r="C19" s="144">
        <v>0</v>
      </c>
      <c r="D19" s="145" t="str">
        <f t="shared" si="10"/>
        <v/>
      </c>
      <c r="E19" s="146">
        <v>0</v>
      </c>
      <c r="F19" s="144">
        <v>0</v>
      </c>
      <c r="G19" s="145" t="str">
        <f t="shared" si="11"/>
        <v/>
      </c>
      <c r="H19" s="147" t="str">
        <f t="shared" si="12"/>
        <v/>
      </c>
      <c r="I19" s="147" t="str">
        <f t="shared" si="13"/>
        <v/>
      </c>
      <c r="J19" s="148" t="str">
        <f t="shared" si="14"/>
        <v/>
      </c>
      <c r="K19" s="149">
        <v>0</v>
      </c>
      <c r="L19" s="144">
        <v>0</v>
      </c>
      <c r="M19" s="150" t="str">
        <f t="shared" si="15"/>
        <v/>
      </c>
      <c r="N19" s="146">
        <v>118</v>
      </c>
      <c r="O19" s="144">
        <v>55</v>
      </c>
      <c r="P19" s="145">
        <f t="shared" si="16"/>
        <v>0.46610169491525422</v>
      </c>
      <c r="Q19" s="147">
        <f t="shared" si="17"/>
        <v>-1</v>
      </c>
      <c r="R19" s="147">
        <f t="shared" si="18"/>
        <v>-1</v>
      </c>
      <c r="S19" s="262" t="str">
        <f t="shared" si="19"/>
        <v/>
      </c>
    </row>
    <row r="20" spans="1:19" ht="16.5" x14ac:dyDescent="0.25">
      <c r="A20" s="142" t="s">
        <v>352</v>
      </c>
      <c r="B20" s="143">
        <v>0</v>
      </c>
      <c r="C20" s="144">
        <v>0</v>
      </c>
      <c r="D20" s="145" t="str">
        <f t="shared" si="10"/>
        <v/>
      </c>
      <c r="E20" s="146">
        <v>1881</v>
      </c>
      <c r="F20" s="144">
        <v>1129</v>
      </c>
      <c r="G20" s="145">
        <f t="shared" si="11"/>
        <v>0.60021265284423175</v>
      </c>
      <c r="H20" s="147">
        <f t="shared" si="12"/>
        <v>-1</v>
      </c>
      <c r="I20" s="147">
        <f t="shared" si="13"/>
        <v>-1</v>
      </c>
      <c r="J20" s="148" t="str">
        <f t="shared" si="14"/>
        <v/>
      </c>
      <c r="K20" s="149">
        <v>8037</v>
      </c>
      <c r="L20" s="144">
        <v>4074</v>
      </c>
      <c r="M20" s="150">
        <f t="shared" si="15"/>
        <v>0.50690556177678237</v>
      </c>
      <c r="N20" s="146">
        <v>23902</v>
      </c>
      <c r="O20" s="144">
        <v>11673</v>
      </c>
      <c r="P20" s="145">
        <f t="shared" si="16"/>
        <v>0.48836917412768804</v>
      </c>
      <c r="Q20" s="147">
        <f t="shared" si="17"/>
        <v>-0.66375198728139906</v>
      </c>
      <c r="R20" s="147">
        <f t="shared" si="18"/>
        <v>-0.65098946286301729</v>
      </c>
      <c r="S20" s="262">
        <f t="shared" si="19"/>
        <v>1.8536387649094321E-2</v>
      </c>
    </row>
    <row r="21" spans="1:19" ht="16.5" x14ac:dyDescent="0.25">
      <c r="A21" s="142" t="s">
        <v>443</v>
      </c>
      <c r="B21" s="143">
        <v>0</v>
      </c>
      <c r="C21" s="144">
        <v>0</v>
      </c>
      <c r="D21" s="145" t="str">
        <f t="shared" si="10"/>
        <v/>
      </c>
      <c r="E21" s="146">
        <v>0</v>
      </c>
      <c r="F21" s="144">
        <v>0</v>
      </c>
      <c r="G21" s="145" t="str">
        <f t="shared" si="11"/>
        <v/>
      </c>
      <c r="H21" s="147" t="str">
        <f t="shared" si="12"/>
        <v/>
      </c>
      <c r="I21" s="147" t="str">
        <f t="shared" si="13"/>
        <v/>
      </c>
      <c r="J21" s="148" t="str">
        <f t="shared" si="14"/>
        <v/>
      </c>
      <c r="K21" s="149">
        <v>90</v>
      </c>
      <c r="L21" s="144">
        <v>73</v>
      </c>
      <c r="M21" s="150">
        <f t="shared" si="15"/>
        <v>0.81111111111111112</v>
      </c>
      <c r="N21" s="146">
        <v>120</v>
      </c>
      <c r="O21" s="144">
        <v>83</v>
      </c>
      <c r="P21" s="145">
        <f t="shared" si="16"/>
        <v>0.69166666666666665</v>
      </c>
      <c r="Q21" s="147">
        <f t="shared" si="17"/>
        <v>-0.25</v>
      </c>
      <c r="R21" s="147">
        <f t="shared" si="18"/>
        <v>-0.12048192771084343</v>
      </c>
      <c r="S21" s="262">
        <f t="shared" si="19"/>
        <v>0.11944444444444446</v>
      </c>
    </row>
    <row r="22" spans="1:19" ht="16.5" x14ac:dyDescent="0.25">
      <c r="A22" s="142" t="s">
        <v>88</v>
      </c>
      <c r="B22" s="143">
        <v>0</v>
      </c>
      <c r="C22" s="144">
        <v>0</v>
      </c>
      <c r="D22" s="145" t="str">
        <f t="shared" si="10"/>
        <v/>
      </c>
      <c r="E22" s="146">
        <v>0</v>
      </c>
      <c r="F22" s="144">
        <v>0</v>
      </c>
      <c r="G22" s="145" t="str">
        <f t="shared" si="11"/>
        <v/>
      </c>
      <c r="H22" s="147" t="str">
        <f t="shared" si="12"/>
        <v/>
      </c>
      <c r="I22" s="147" t="str">
        <f t="shared" si="13"/>
        <v/>
      </c>
      <c r="J22" s="148" t="str">
        <f t="shared" si="14"/>
        <v/>
      </c>
      <c r="K22" s="149">
        <v>12</v>
      </c>
      <c r="L22" s="144">
        <v>0</v>
      </c>
      <c r="M22" s="150">
        <f t="shared" si="15"/>
        <v>0</v>
      </c>
      <c r="N22" s="146">
        <v>0</v>
      </c>
      <c r="O22" s="144">
        <v>0</v>
      </c>
      <c r="P22" s="145" t="str">
        <f t="shared" si="16"/>
        <v/>
      </c>
      <c r="Q22" s="147" t="str">
        <f t="shared" si="17"/>
        <v/>
      </c>
      <c r="R22" s="147" t="str">
        <f t="shared" si="18"/>
        <v/>
      </c>
      <c r="S22" s="262" t="str">
        <f t="shared" si="19"/>
        <v/>
      </c>
    </row>
    <row r="23" spans="1:19" ht="16.5" x14ac:dyDescent="0.25">
      <c r="A23" s="142" t="s">
        <v>99</v>
      </c>
      <c r="B23" s="143">
        <v>0</v>
      </c>
      <c r="C23" s="144">
        <v>0</v>
      </c>
      <c r="D23" s="145" t="str">
        <f t="shared" si="10"/>
        <v/>
      </c>
      <c r="E23" s="146">
        <v>144</v>
      </c>
      <c r="F23" s="144">
        <v>140</v>
      </c>
      <c r="G23" s="145">
        <f t="shared" si="11"/>
        <v>0.97222222222222221</v>
      </c>
      <c r="H23" s="147">
        <f t="shared" si="12"/>
        <v>-1</v>
      </c>
      <c r="I23" s="147">
        <f t="shared" si="13"/>
        <v>-1</v>
      </c>
      <c r="J23" s="148" t="str">
        <f t="shared" si="14"/>
        <v/>
      </c>
      <c r="K23" s="149">
        <v>432</v>
      </c>
      <c r="L23" s="144">
        <v>151</v>
      </c>
      <c r="M23" s="150">
        <f t="shared" si="15"/>
        <v>0.34953703703703703</v>
      </c>
      <c r="N23" s="146">
        <v>3024</v>
      </c>
      <c r="O23" s="144">
        <v>1199</v>
      </c>
      <c r="P23" s="145">
        <f t="shared" si="16"/>
        <v>0.39649470899470901</v>
      </c>
      <c r="Q23" s="147">
        <f t="shared" si="17"/>
        <v>-0.85714285714285721</v>
      </c>
      <c r="R23" s="147">
        <f t="shared" si="18"/>
        <v>-0.87406171809841537</v>
      </c>
      <c r="S23" s="262">
        <f t="shared" si="19"/>
        <v>-4.6957671957671976E-2</v>
      </c>
    </row>
    <row r="24" spans="1:19" ht="16.5" x14ac:dyDescent="0.25">
      <c r="A24" s="142" t="s">
        <v>444</v>
      </c>
      <c r="B24" s="143">
        <v>0</v>
      </c>
      <c r="C24" s="144">
        <v>0</v>
      </c>
      <c r="D24" s="145" t="str">
        <f t="shared" si="10"/>
        <v/>
      </c>
      <c r="E24" s="146">
        <v>0</v>
      </c>
      <c r="F24" s="144">
        <v>0</v>
      </c>
      <c r="G24" s="145" t="str">
        <f t="shared" si="11"/>
        <v/>
      </c>
      <c r="H24" s="147" t="str">
        <f t="shared" si="12"/>
        <v/>
      </c>
      <c r="I24" s="147" t="str">
        <f t="shared" si="13"/>
        <v/>
      </c>
      <c r="J24" s="148" t="str">
        <f t="shared" si="14"/>
        <v/>
      </c>
      <c r="K24" s="149">
        <v>0</v>
      </c>
      <c r="L24" s="144">
        <v>0</v>
      </c>
      <c r="M24" s="150" t="str">
        <f t="shared" si="15"/>
        <v/>
      </c>
      <c r="N24" s="146">
        <v>120</v>
      </c>
      <c r="O24" s="144">
        <v>52</v>
      </c>
      <c r="P24" s="145">
        <f t="shared" si="16"/>
        <v>0.43333333333333335</v>
      </c>
      <c r="Q24" s="147">
        <f t="shared" si="17"/>
        <v>-1</v>
      </c>
      <c r="R24" s="147">
        <f t="shared" si="18"/>
        <v>-1</v>
      </c>
      <c r="S24" s="262" t="str">
        <f t="shared" si="19"/>
        <v/>
      </c>
    </row>
    <row r="25" spans="1:19" ht="16.5" x14ac:dyDescent="0.25">
      <c r="A25" s="142" t="s">
        <v>402</v>
      </c>
      <c r="B25" s="143">
        <v>0</v>
      </c>
      <c r="C25" s="144">
        <v>0</v>
      </c>
      <c r="D25" s="145" t="str">
        <f t="shared" si="10"/>
        <v/>
      </c>
      <c r="E25" s="146">
        <v>0</v>
      </c>
      <c r="F25" s="144">
        <v>0</v>
      </c>
      <c r="G25" s="145" t="str">
        <f t="shared" si="11"/>
        <v/>
      </c>
      <c r="H25" s="147" t="str">
        <f t="shared" si="12"/>
        <v/>
      </c>
      <c r="I25" s="147" t="str">
        <f t="shared" si="13"/>
        <v/>
      </c>
      <c r="J25" s="148" t="str">
        <f t="shared" si="14"/>
        <v/>
      </c>
      <c r="K25" s="149">
        <v>0</v>
      </c>
      <c r="L25" s="144">
        <v>0</v>
      </c>
      <c r="M25" s="150" t="str">
        <f t="shared" si="15"/>
        <v/>
      </c>
      <c r="N25" s="146">
        <v>80</v>
      </c>
      <c r="O25" s="144">
        <v>50</v>
      </c>
      <c r="P25" s="145">
        <f t="shared" si="16"/>
        <v>0.625</v>
      </c>
      <c r="Q25" s="147">
        <f t="shared" si="17"/>
        <v>-1</v>
      </c>
      <c r="R25" s="147">
        <f t="shared" si="18"/>
        <v>-1</v>
      </c>
      <c r="S25" s="262" t="str">
        <f t="shared" si="19"/>
        <v/>
      </c>
    </row>
    <row r="26" spans="1:19" ht="16.5" x14ac:dyDescent="0.25">
      <c r="A26" s="142" t="s">
        <v>91</v>
      </c>
      <c r="B26" s="143">
        <v>0</v>
      </c>
      <c r="C26" s="144">
        <v>0</v>
      </c>
      <c r="D26" s="145" t="str">
        <f t="shared" si="10"/>
        <v/>
      </c>
      <c r="E26" s="146">
        <v>0</v>
      </c>
      <c r="F26" s="144">
        <v>0</v>
      </c>
      <c r="G26" s="145" t="str">
        <f t="shared" si="11"/>
        <v/>
      </c>
      <c r="H26" s="147" t="str">
        <f t="shared" si="12"/>
        <v/>
      </c>
      <c r="I26" s="147" t="str">
        <f t="shared" si="13"/>
        <v/>
      </c>
      <c r="J26" s="148" t="str">
        <f t="shared" si="14"/>
        <v/>
      </c>
      <c r="K26" s="149">
        <v>0</v>
      </c>
      <c r="L26" s="144">
        <v>0</v>
      </c>
      <c r="M26" s="150" t="str">
        <f t="shared" si="15"/>
        <v/>
      </c>
      <c r="N26" s="146">
        <v>150</v>
      </c>
      <c r="O26" s="144">
        <v>123</v>
      </c>
      <c r="P26" s="145">
        <f t="shared" si="16"/>
        <v>0.82</v>
      </c>
      <c r="Q26" s="147">
        <f t="shared" si="17"/>
        <v>-1</v>
      </c>
      <c r="R26" s="147">
        <f t="shared" si="18"/>
        <v>-1</v>
      </c>
      <c r="S26" s="262" t="str">
        <f t="shared" si="19"/>
        <v/>
      </c>
    </row>
    <row r="27" spans="1:19" ht="16.5" x14ac:dyDescent="0.25">
      <c r="A27" s="142" t="s">
        <v>356</v>
      </c>
      <c r="B27" s="143">
        <v>0</v>
      </c>
      <c r="C27" s="144">
        <v>0</v>
      </c>
      <c r="D27" s="145" t="str">
        <f t="shared" si="10"/>
        <v/>
      </c>
      <c r="E27" s="146">
        <v>0</v>
      </c>
      <c r="F27" s="144">
        <v>0</v>
      </c>
      <c r="G27" s="145" t="str">
        <f t="shared" si="11"/>
        <v/>
      </c>
      <c r="H27" s="147" t="str">
        <f t="shared" si="12"/>
        <v/>
      </c>
      <c r="I27" s="147" t="str">
        <f t="shared" si="13"/>
        <v/>
      </c>
      <c r="J27" s="148" t="str">
        <f t="shared" si="14"/>
        <v/>
      </c>
      <c r="K27" s="149">
        <v>0</v>
      </c>
      <c r="L27" s="144">
        <v>0</v>
      </c>
      <c r="M27" s="150" t="str">
        <f t="shared" si="15"/>
        <v/>
      </c>
      <c r="N27" s="146">
        <v>370</v>
      </c>
      <c r="O27" s="144">
        <v>279</v>
      </c>
      <c r="P27" s="145">
        <f t="shared" si="16"/>
        <v>0.75405405405405401</v>
      </c>
      <c r="Q27" s="147">
        <f t="shared" si="17"/>
        <v>-1</v>
      </c>
      <c r="R27" s="147">
        <f t="shared" si="18"/>
        <v>-1</v>
      </c>
      <c r="S27" s="262" t="str">
        <f t="shared" si="19"/>
        <v/>
      </c>
    </row>
    <row r="28" spans="1:19" ht="16.5" x14ac:dyDescent="0.25">
      <c r="A28" s="142" t="s">
        <v>445</v>
      </c>
      <c r="B28" s="143">
        <v>0</v>
      </c>
      <c r="C28" s="144">
        <v>0</v>
      </c>
      <c r="D28" s="145" t="str">
        <f t="shared" si="10"/>
        <v/>
      </c>
      <c r="E28" s="146">
        <v>0</v>
      </c>
      <c r="F28" s="144">
        <v>0</v>
      </c>
      <c r="G28" s="145" t="str">
        <f t="shared" si="11"/>
        <v/>
      </c>
      <c r="H28" s="147" t="str">
        <f t="shared" si="12"/>
        <v/>
      </c>
      <c r="I28" s="147" t="str">
        <f t="shared" si="13"/>
        <v/>
      </c>
      <c r="J28" s="148" t="str">
        <f t="shared" si="14"/>
        <v/>
      </c>
      <c r="K28" s="149">
        <v>1346</v>
      </c>
      <c r="L28" s="144">
        <v>439</v>
      </c>
      <c r="M28" s="150">
        <f t="shared" si="15"/>
        <v>0.3261515601783061</v>
      </c>
      <c r="N28" s="146">
        <v>0</v>
      </c>
      <c r="O28" s="144">
        <v>0</v>
      </c>
      <c r="P28" s="145" t="str">
        <f t="shared" si="16"/>
        <v/>
      </c>
      <c r="Q28" s="147" t="str">
        <f t="shared" si="17"/>
        <v/>
      </c>
      <c r="R28" s="147" t="str">
        <f t="shared" si="18"/>
        <v/>
      </c>
      <c r="S28" s="262" t="str">
        <f t="shared" si="19"/>
        <v/>
      </c>
    </row>
    <row r="29" spans="1:19" ht="16.5" x14ac:dyDescent="0.25">
      <c r="A29" s="142" t="s">
        <v>446</v>
      </c>
      <c r="B29" s="143">
        <v>0</v>
      </c>
      <c r="C29" s="144">
        <v>0</v>
      </c>
      <c r="D29" s="145" t="str">
        <f t="shared" si="10"/>
        <v/>
      </c>
      <c r="E29" s="146">
        <v>0</v>
      </c>
      <c r="F29" s="144">
        <v>0</v>
      </c>
      <c r="G29" s="145" t="str">
        <f t="shared" si="11"/>
        <v/>
      </c>
      <c r="H29" s="147" t="str">
        <f t="shared" si="12"/>
        <v/>
      </c>
      <c r="I29" s="147" t="str">
        <f t="shared" si="13"/>
        <v/>
      </c>
      <c r="J29" s="148" t="str">
        <f t="shared" si="14"/>
        <v/>
      </c>
      <c r="K29" s="149">
        <v>0</v>
      </c>
      <c r="L29" s="144">
        <v>0</v>
      </c>
      <c r="M29" s="150" t="str">
        <f t="shared" si="15"/>
        <v/>
      </c>
      <c r="N29" s="146">
        <v>50</v>
      </c>
      <c r="O29" s="144">
        <v>30</v>
      </c>
      <c r="P29" s="145">
        <f t="shared" si="16"/>
        <v>0.6</v>
      </c>
      <c r="Q29" s="147">
        <f t="shared" si="17"/>
        <v>-1</v>
      </c>
      <c r="R29" s="147">
        <f t="shared" si="18"/>
        <v>-1</v>
      </c>
      <c r="S29" s="262" t="str">
        <f t="shared" si="19"/>
        <v/>
      </c>
    </row>
    <row r="30" spans="1:19" ht="17.25" thickBot="1" x14ac:dyDescent="0.3">
      <c r="A30" s="151" t="s">
        <v>354</v>
      </c>
      <c r="B30" s="152">
        <v>0</v>
      </c>
      <c r="C30" s="265">
        <v>0</v>
      </c>
      <c r="D30" s="153"/>
      <c r="E30" s="154">
        <v>114</v>
      </c>
      <c r="F30" s="265">
        <v>104</v>
      </c>
      <c r="G30" s="153"/>
      <c r="H30" s="155"/>
      <c r="I30" s="155"/>
      <c r="J30" s="156"/>
      <c r="K30" s="157">
        <v>760</v>
      </c>
      <c r="L30" s="265">
        <v>397</v>
      </c>
      <c r="M30" s="158"/>
      <c r="N30" s="154">
        <v>5776</v>
      </c>
      <c r="O30" s="265">
        <v>3289</v>
      </c>
      <c r="P30" s="153"/>
      <c r="Q30" s="155"/>
      <c r="R30" s="155"/>
      <c r="S30" s="263"/>
    </row>
    <row r="31" spans="1:19" ht="15.75" thickTop="1" x14ac:dyDescent="0.25"/>
    <row r="44" spans="4:4" ht="15.75" thickBot="1" x14ac:dyDescent="0.3"/>
    <row r="45" spans="4:4" ht="15.75" thickTop="1" x14ac:dyDescent="0.25">
      <c r="D45" s="185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8:J11 Q8:S11 H13:J15 Q13:S15 Q19:S26 H17:J26">
    <cfRule type="cellIs" dxfId="172" priority="33" stopIfTrue="1" operator="lessThan">
      <formula>0</formula>
    </cfRule>
    <cfRule type="cellIs" dxfId="171" priority="34" stopIfTrue="1" operator="greaterThanOrEqual">
      <formula>0</formula>
    </cfRule>
  </conditionalFormatting>
  <conditionalFormatting sqref="H12:J12">
    <cfRule type="cellIs" dxfId="170" priority="27" stopIfTrue="1" operator="lessThan">
      <formula>0</formula>
    </cfRule>
    <cfRule type="cellIs" dxfId="169" priority="28" stopIfTrue="1" operator="greaterThanOrEqual">
      <formula>0</formula>
    </cfRule>
  </conditionalFormatting>
  <conditionalFormatting sqref="Q12:S12">
    <cfRule type="cellIs" dxfId="168" priority="25" stopIfTrue="1" operator="lessThan">
      <formula>0</formula>
    </cfRule>
    <cfRule type="cellIs" dxfId="167" priority="26" stopIfTrue="1" operator="greaterThanOrEqual">
      <formula>0</formula>
    </cfRule>
  </conditionalFormatting>
  <conditionalFormatting sqref="H16:J16 Q16:S16">
    <cfRule type="cellIs" dxfId="166" priority="21" stopIfTrue="1" operator="lessThan">
      <formula>0</formula>
    </cfRule>
    <cfRule type="cellIs" dxfId="165" priority="22" stopIfTrue="1" operator="greaterThanOrEqual">
      <formula>0</formula>
    </cfRule>
  </conditionalFormatting>
  <conditionalFormatting sqref="Q17:S18">
    <cfRule type="cellIs" dxfId="164" priority="17" stopIfTrue="1" operator="lessThan">
      <formula>0</formula>
    </cfRule>
    <cfRule type="cellIs" dxfId="163" priority="18" stopIfTrue="1" operator="greaterThanOrEqual">
      <formula>0</formula>
    </cfRule>
  </conditionalFormatting>
  <conditionalFormatting sqref="Q27:S28 H27:J28">
    <cfRule type="cellIs" dxfId="162" priority="5" stopIfTrue="1" operator="lessThan">
      <formula>0</formula>
    </cfRule>
    <cfRule type="cellIs" dxfId="161" priority="6" stopIfTrue="1" operator="greaterThanOrEqual">
      <formula>0</formula>
    </cfRule>
  </conditionalFormatting>
  <conditionalFormatting sqref="Q30:S30 H30:J30">
    <cfRule type="cellIs" dxfId="160" priority="3" stopIfTrue="1" operator="lessThan">
      <formula>0</formula>
    </cfRule>
    <cfRule type="cellIs" dxfId="159" priority="4" stopIfTrue="1" operator="greaterThanOrEqual">
      <formula>0</formula>
    </cfRule>
  </conditionalFormatting>
  <conditionalFormatting sqref="Q29:S29 H29:J29">
    <cfRule type="cellIs" dxfId="158" priority="1" stopIfTrue="1" operator="lessThan">
      <formula>0</formula>
    </cfRule>
    <cfRule type="cellIs" dxfId="157" priority="2" stopIfTrue="1" operator="greaterThanOrEqual">
      <formula>0</formula>
    </cfRule>
  </conditionalFormatting>
  <hyperlinks>
    <hyperlink ref="A1:B1" location="INDICE!A1" display="Volver al Indice" xr:uid="{00000000-0004-0000-05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6"/>
  <sheetViews>
    <sheetView zoomScale="90" zoomScaleNormal="90" workbookViewId="0">
      <selection activeCell="N1" sqref="N1"/>
    </sheetView>
  </sheetViews>
  <sheetFormatPr baseColWidth="10" defaultRowHeight="15" x14ac:dyDescent="0.25"/>
  <cols>
    <col min="1" max="1" width="30.28515625" style="109" customWidth="1"/>
    <col min="2" max="3" width="11.140625" style="109" bestFit="1" customWidth="1"/>
    <col min="4" max="4" width="8.42578125" style="109" customWidth="1"/>
    <col min="5" max="5" width="11.140625" style="109" bestFit="1" customWidth="1"/>
    <col min="6" max="6" width="11.28515625" style="109" bestFit="1" customWidth="1"/>
    <col min="7" max="7" width="8.28515625" style="109" customWidth="1"/>
    <col min="8" max="8" width="9.140625" style="109" bestFit="1" customWidth="1"/>
    <col min="9" max="9" width="9.42578125" style="109" customWidth="1"/>
    <col min="10" max="10" width="8.42578125" style="109" bestFit="1" customWidth="1"/>
    <col min="11" max="11" width="11.85546875" style="109" customWidth="1"/>
    <col min="12" max="12" width="11.28515625" style="109" bestFit="1" customWidth="1"/>
    <col min="13" max="13" width="8.5703125" style="109" bestFit="1" customWidth="1"/>
    <col min="14" max="14" width="11.28515625" style="109" bestFit="1" customWidth="1"/>
    <col min="15" max="15" width="11.140625" style="109" bestFit="1" customWidth="1"/>
    <col min="16" max="16" width="8.5703125" style="109" bestFit="1" customWidth="1"/>
    <col min="17" max="17" width="10.42578125" style="109" bestFit="1" customWidth="1"/>
    <col min="18" max="18" width="10.85546875" style="109" customWidth="1"/>
    <col min="19" max="19" width="8.7109375" style="109" bestFit="1" customWidth="1"/>
    <col min="20" max="20" width="11.42578125" style="109"/>
  </cols>
  <sheetData>
    <row r="1" spans="1:20" ht="15.75" x14ac:dyDescent="0.25">
      <c r="A1" s="381" t="s">
        <v>25</v>
      </c>
      <c r="B1" s="381"/>
    </row>
    <row r="2" spans="1:20" ht="15.75" thickBot="1" x14ac:dyDescent="0.3"/>
    <row r="3" spans="1:20" ht="18.75" thickTop="1" x14ac:dyDescent="0.25">
      <c r="A3" s="366" t="s">
        <v>81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8"/>
    </row>
    <row r="4" spans="1:20" ht="18.75" thickBot="1" x14ac:dyDescent="0.3">
      <c r="A4" s="369" t="s">
        <v>71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1"/>
    </row>
    <row r="5" spans="1:20" ht="16.5" thickTop="1" thickBot="1" x14ac:dyDescent="0.3">
      <c r="A5" s="372" t="s">
        <v>72</v>
      </c>
      <c r="B5" s="374" t="s">
        <v>73</v>
      </c>
      <c r="C5" s="374"/>
      <c r="D5" s="374"/>
      <c r="E5" s="374"/>
      <c r="F5" s="374"/>
      <c r="G5" s="374"/>
      <c r="H5" s="374"/>
      <c r="I5" s="374"/>
      <c r="J5" s="375"/>
      <c r="K5" s="376" t="s">
        <v>74</v>
      </c>
      <c r="L5" s="374"/>
      <c r="M5" s="374"/>
      <c r="N5" s="374"/>
      <c r="O5" s="374"/>
      <c r="P5" s="374"/>
      <c r="Q5" s="374"/>
      <c r="R5" s="374"/>
      <c r="S5" s="375"/>
    </row>
    <row r="6" spans="1:20" ht="16.5" x14ac:dyDescent="0.25">
      <c r="A6" s="373"/>
      <c r="B6" s="382" t="s">
        <v>642</v>
      </c>
      <c r="C6" s="360"/>
      <c r="D6" s="361"/>
      <c r="E6" s="382" t="s">
        <v>643</v>
      </c>
      <c r="F6" s="360"/>
      <c r="G6" s="361"/>
      <c r="H6" s="362" t="s">
        <v>75</v>
      </c>
      <c r="I6" s="363"/>
      <c r="J6" s="364"/>
      <c r="K6" s="379" t="s">
        <v>644</v>
      </c>
      <c r="L6" s="360"/>
      <c r="M6" s="380"/>
      <c r="N6" s="359" t="s">
        <v>645</v>
      </c>
      <c r="O6" s="360"/>
      <c r="P6" s="361"/>
      <c r="Q6" s="362" t="s">
        <v>75</v>
      </c>
      <c r="R6" s="363"/>
      <c r="S6" s="364"/>
      <c r="T6" s="110"/>
    </row>
    <row r="7" spans="1:20" ht="26.25" thickBot="1" x14ac:dyDescent="0.3">
      <c r="A7" s="373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  <c r="T7" s="121"/>
    </row>
    <row r="8" spans="1:20" ht="18" thickTop="1" thickBot="1" x14ac:dyDescent="0.3">
      <c r="A8" s="122" t="s">
        <v>80</v>
      </c>
      <c r="B8" s="123">
        <f>SUM(B9:B100)</f>
        <v>1643974</v>
      </c>
      <c r="C8" s="123">
        <f>SUM(C9:C100)</f>
        <v>1351580</v>
      </c>
      <c r="D8" s="125">
        <f>IFERROR(C8/B8,"")</f>
        <v>0.822141956016336</v>
      </c>
      <c r="E8" s="126">
        <f>SUM(E9:E100)</f>
        <v>1662351</v>
      </c>
      <c r="F8" s="126">
        <f>SUM(F9:F100)</f>
        <v>1398832</v>
      </c>
      <c r="G8" s="125">
        <f>IFERROR(F8/E8,"")</f>
        <v>0.84147812345286888</v>
      </c>
      <c r="H8" s="127">
        <f>IFERROR(B8/E8-1,"")</f>
        <v>-1.1054825364799625E-2</v>
      </c>
      <c r="I8" s="127">
        <f>IFERROR(C8/F8-1,"")</f>
        <v>-3.3779610417834283E-2</v>
      </c>
      <c r="J8" s="264">
        <f>IFERROR(D8-G8,"")</f>
        <v>-1.9336167436532881E-2</v>
      </c>
      <c r="K8" s="293">
        <f>SUM(K9:K100)</f>
        <v>18970085</v>
      </c>
      <c r="L8" s="124">
        <f>SUM(L9:L100)</f>
        <v>15543676</v>
      </c>
      <c r="M8" s="130">
        <f>IFERROR(L8/K8,"")</f>
        <v>0.819378300097232</v>
      </c>
      <c r="N8" s="292">
        <f>SUM(N9:N100)</f>
        <v>18040042</v>
      </c>
      <c r="O8" s="124">
        <f>SUM(O9:O100)</f>
        <v>14991688</v>
      </c>
      <c r="P8" s="125">
        <f>IFERROR(O8/N8,"")</f>
        <v>0.83102289894890491</v>
      </c>
      <c r="Q8" s="127">
        <f>IFERROR(K8/N8-1,"")</f>
        <v>5.1554369995369109E-2</v>
      </c>
      <c r="R8" s="127">
        <f>IFERROR(L8/O8-1,"")</f>
        <v>3.6819602969325294E-2</v>
      </c>
      <c r="S8" s="264">
        <f>IFERROR(M8-P8,"")</f>
        <v>-1.1644598851672905E-2</v>
      </c>
      <c r="T8" s="131"/>
    </row>
    <row r="9" spans="1:20" ht="17.25" thickTop="1" x14ac:dyDescent="0.25">
      <c r="A9" s="132" t="s">
        <v>84</v>
      </c>
      <c r="B9" s="133">
        <v>533366</v>
      </c>
      <c r="C9" s="134">
        <v>447843</v>
      </c>
      <c r="D9" s="135">
        <f t="shared" ref="D9:D72" si="0">IFERROR(C9/B9,"")</f>
        <v>0.83965419618048398</v>
      </c>
      <c r="E9" s="136">
        <v>568007</v>
      </c>
      <c r="F9" s="134">
        <v>494949</v>
      </c>
      <c r="G9" s="135">
        <f t="shared" ref="G9:G72" si="1">IFERROR(F9/E9,"")</f>
        <v>0.87137834568940176</v>
      </c>
      <c r="H9" s="137">
        <f t="shared" ref="H9:H72" si="2">IFERROR(B9/E9-1,"")</f>
        <v>-6.0986924456916891E-2</v>
      </c>
      <c r="I9" s="137">
        <f t="shared" ref="I9:I72" si="3">IFERROR(C9/F9-1,"")</f>
        <v>-9.5173442112217677E-2</v>
      </c>
      <c r="J9" s="261">
        <f t="shared" ref="J9:J72" si="4">IFERROR(D9-G9,"")</f>
        <v>-3.1724149508917776E-2</v>
      </c>
      <c r="K9" s="139">
        <v>6635748</v>
      </c>
      <c r="L9" s="134">
        <v>5665461</v>
      </c>
      <c r="M9" s="140">
        <f t="shared" ref="M9:M72" si="5">IFERROR(L9/K9,"")</f>
        <v>0.85377880534342176</v>
      </c>
      <c r="N9" s="136">
        <v>6137632</v>
      </c>
      <c r="O9" s="134">
        <v>5361972</v>
      </c>
      <c r="P9" s="135">
        <f t="shared" ref="P9:P72" si="6">IFERROR(O9/N9,"")</f>
        <v>0.87362226995688241</v>
      </c>
      <c r="Q9" s="137">
        <f t="shared" ref="Q9:Q72" si="7">IFERROR(K9/N9-1,"")</f>
        <v>8.1157684266505381E-2</v>
      </c>
      <c r="R9" s="137">
        <f t="shared" ref="R9:R72" si="8">IFERROR(L9/O9-1,"")</f>
        <v>5.6600258263191261E-2</v>
      </c>
      <c r="S9" s="261">
        <f t="shared" ref="S9:S72" si="9">IFERROR(M9-P9,"")</f>
        <v>-1.9843464613460648E-2</v>
      </c>
      <c r="T9" s="141"/>
    </row>
    <row r="10" spans="1:20" ht="16.5" x14ac:dyDescent="0.25">
      <c r="A10" s="142" t="s">
        <v>85</v>
      </c>
      <c r="B10" s="143">
        <v>250302</v>
      </c>
      <c r="C10" s="144">
        <v>190705</v>
      </c>
      <c r="D10" s="145">
        <f t="shared" si="0"/>
        <v>0.76189962525269472</v>
      </c>
      <c r="E10" s="146">
        <v>223866</v>
      </c>
      <c r="F10" s="144">
        <v>188224</v>
      </c>
      <c r="G10" s="145">
        <f t="shared" si="1"/>
        <v>0.8407886860889997</v>
      </c>
      <c r="H10" s="147">
        <f t="shared" si="2"/>
        <v>0.11808849937015897</v>
      </c>
      <c r="I10" s="147">
        <f t="shared" si="3"/>
        <v>1.3181103366201929E-2</v>
      </c>
      <c r="J10" s="262">
        <f t="shared" si="4"/>
        <v>-7.8889060836304981E-2</v>
      </c>
      <c r="K10" s="149">
        <v>2627389</v>
      </c>
      <c r="L10" s="144">
        <v>2012194</v>
      </c>
      <c r="M10" s="150">
        <f t="shared" si="5"/>
        <v>0.76585309598236118</v>
      </c>
      <c r="N10" s="146">
        <v>2419718</v>
      </c>
      <c r="O10" s="144">
        <v>1981467</v>
      </c>
      <c r="P10" s="145">
        <f t="shared" si="6"/>
        <v>0.81888344013641257</v>
      </c>
      <c r="Q10" s="147">
        <f t="shared" si="7"/>
        <v>8.5824463842480769E-2</v>
      </c>
      <c r="R10" s="147">
        <f t="shared" si="8"/>
        <v>1.5507197445125298E-2</v>
      </c>
      <c r="S10" s="262">
        <f t="shared" si="9"/>
        <v>-5.303034415405139E-2</v>
      </c>
      <c r="T10" s="141"/>
    </row>
    <row r="11" spans="1:20" ht="16.5" x14ac:dyDescent="0.25">
      <c r="A11" s="142" t="s">
        <v>86</v>
      </c>
      <c r="B11" s="143">
        <v>101580</v>
      </c>
      <c r="C11" s="144">
        <v>71593</v>
      </c>
      <c r="D11" s="145">
        <f t="shared" si="0"/>
        <v>0.70479425083677893</v>
      </c>
      <c r="E11" s="146">
        <v>108780</v>
      </c>
      <c r="F11" s="144">
        <v>84486</v>
      </c>
      <c r="G11" s="145">
        <f t="shared" si="1"/>
        <v>0.7766685052399338</v>
      </c>
      <c r="H11" s="147">
        <f t="shared" si="2"/>
        <v>-6.6188637617209056E-2</v>
      </c>
      <c r="I11" s="147">
        <f t="shared" si="3"/>
        <v>-0.15260516535283952</v>
      </c>
      <c r="J11" s="262">
        <f t="shared" si="4"/>
        <v>-7.1874254403154869E-2</v>
      </c>
      <c r="K11" s="149">
        <v>1208276</v>
      </c>
      <c r="L11" s="144">
        <v>934596</v>
      </c>
      <c r="M11" s="150">
        <f t="shared" si="5"/>
        <v>0.77349545964663702</v>
      </c>
      <c r="N11" s="146">
        <v>1220070</v>
      </c>
      <c r="O11" s="144">
        <v>973814</v>
      </c>
      <c r="P11" s="145">
        <f t="shared" si="6"/>
        <v>0.79816240051800302</v>
      </c>
      <c r="Q11" s="147">
        <f t="shared" si="7"/>
        <v>-9.66665847041559E-3</v>
      </c>
      <c r="R11" s="147">
        <f t="shared" si="8"/>
        <v>-4.0272577720180669E-2</v>
      </c>
      <c r="S11" s="262">
        <f t="shared" si="9"/>
        <v>-2.4666940871366005E-2</v>
      </c>
      <c r="T11" s="141"/>
    </row>
    <row r="12" spans="1:20" ht="16.5" x14ac:dyDescent="0.25">
      <c r="A12" s="142" t="s">
        <v>87</v>
      </c>
      <c r="B12" s="143">
        <v>83760</v>
      </c>
      <c r="C12" s="144">
        <v>74723</v>
      </c>
      <c r="D12" s="145">
        <f t="shared" si="0"/>
        <v>0.89210840496657118</v>
      </c>
      <c r="E12" s="146">
        <v>75456</v>
      </c>
      <c r="F12" s="144">
        <v>67141</v>
      </c>
      <c r="G12" s="145">
        <f t="shared" si="1"/>
        <v>0.88980332909245119</v>
      </c>
      <c r="H12" s="147">
        <f t="shared" si="2"/>
        <v>0.11005089058524176</v>
      </c>
      <c r="I12" s="147">
        <f t="shared" si="3"/>
        <v>0.1129265277550231</v>
      </c>
      <c r="J12" s="262">
        <f t="shared" si="4"/>
        <v>2.3050758741199884E-3</v>
      </c>
      <c r="K12" s="149">
        <v>888148</v>
      </c>
      <c r="L12" s="144">
        <v>786281</v>
      </c>
      <c r="M12" s="150">
        <f t="shared" si="5"/>
        <v>0.88530402590559232</v>
      </c>
      <c r="N12" s="146">
        <v>865056</v>
      </c>
      <c r="O12" s="144">
        <v>725100</v>
      </c>
      <c r="P12" s="145">
        <f t="shared" si="6"/>
        <v>0.83821163022971923</v>
      </c>
      <c r="Q12" s="147">
        <f t="shared" si="7"/>
        <v>2.6694225576147756E-2</v>
      </c>
      <c r="R12" s="147">
        <f t="shared" si="8"/>
        <v>8.4375948145083424E-2</v>
      </c>
      <c r="S12" s="262">
        <f t="shared" si="9"/>
        <v>4.7092395675873089E-2</v>
      </c>
      <c r="T12" s="141"/>
    </row>
    <row r="13" spans="1:20" ht="16.5" x14ac:dyDescent="0.25">
      <c r="A13" s="142" t="s">
        <v>91</v>
      </c>
      <c r="B13" s="143">
        <v>77938</v>
      </c>
      <c r="C13" s="144">
        <v>63709</v>
      </c>
      <c r="D13" s="145">
        <f t="shared" si="0"/>
        <v>0.81743180476789246</v>
      </c>
      <c r="E13" s="146">
        <v>30450</v>
      </c>
      <c r="F13" s="144">
        <v>26403</v>
      </c>
      <c r="G13" s="145">
        <f t="shared" si="1"/>
        <v>0.86709359605911329</v>
      </c>
      <c r="H13" s="147">
        <f t="shared" si="2"/>
        <v>1.5595402298850574</v>
      </c>
      <c r="I13" s="147">
        <f t="shared" si="3"/>
        <v>1.4129454986175811</v>
      </c>
      <c r="J13" s="262">
        <f t="shared" si="4"/>
        <v>-4.9661791291220836E-2</v>
      </c>
      <c r="K13" s="149">
        <v>564584</v>
      </c>
      <c r="L13" s="144">
        <v>464179</v>
      </c>
      <c r="M13" s="150">
        <f t="shared" si="5"/>
        <v>0.82216109560313433</v>
      </c>
      <c r="N13" s="146">
        <v>331668</v>
      </c>
      <c r="O13" s="144">
        <v>266567</v>
      </c>
      <c r="P13" s="145">
        <f t="shared" si="6"/>
        <v>0.80371636696937898</v>
      </c>
      <c r="Q13" s="147">
        <f t="shared" si="7"/>
        <v>0.70225647334081076</v>
      </c>
      <c r="R13" s="147">
        <f t="shared" si="8"/>
        <v>0.74132206912333487</v>
      </c>
      <c r="S13" s="262">
        <f t="shared" si="9"/>
        <v>1.8444728633755347E-2</v>
      </c>
      <c r="T13" s="141"/>
    </row>
    <row r="14" spans="1:20" ht="16.5" x14ac:dyDescent="0.25">
      <c r="A14" s="142" t="s">
        <v>89</v>
      </c>
      <c r="B14" s="143">
        <v>60150</v>
      </c>
      <c r="C14" s="144">
        <v>55663</v>
      </c>
      <c r="D14" s="145">
        <f t="shared" si="0"/>
        <v>0.92540315876974233</v>
      </c>
      <c r="E14" s="146">
        <v>51548</v>
      </c>
      <c r="F14" s="144">
        <v>46702</v>
      </c>
      <c r="G14" s="145">
        <f t="shared" si="1"/>
        <v>0.90599053309536748</v>
      </c>
      <c r="H14" s="147">
        <f t="shared" si="2"/>
        <v>0.16687359354388143</v>
      </c>
      <c r="I14" s="147">
        <f t="shared" si="3"/>
        <v>0.19187615091430765</v>
      </c>
      <c r="J14" s="262">
        <f t="shared" si="4"/>
        <v>1.941262567437485E-2</v>
      </c>
      <c r="K14" s="149">
        <v>678251</v>
      </c>
      <c r="L14" s="144">
        <v>571150</v>
      </c>
      <c r="M14" s="150">
        <f t="shared" si="5"/>
        <v>0.84209238172888801</v>
      </c>
      <c r="N14" s="146">
        <v>396208</v>
      </c>
      <c r="O14" s="144">
        <v>345243</v>
      </c>
      <c r="P14" s="145">
        <f t="shared" si="6"/>
        <v>0.87136806929693489</v>
      </c>
      <c r="Q14" s="147">
        <f t="shared" si="7"/>
        <v>0.71185589387392478</v>
      </c>
      <c r="R14" s="147">
        <f t="shared" si="8"/>
        <v>0.65434201417552273</v>
      </c>
      <c r="S14" s="262">
        <f t="shared" si="9"/>
        <v>-2.9275687568046882E-2</v>
      </c>
      <c r="T14" s="141"/>
    </row>
    <row r="15" spans="1:20" ht="16.5" x14ac:dyDescent="0.25">
      <c r="A15" s="142" t="s">
        <v>90</v>
      </c>
      <c r="B15" s="143">
        <v>46164</v>
      </c>
      <c r="C15" s="144">
        <v>41602</v>
      </c>
      <c r="D15" s="145">
        <f t="shared" si="0"/>
        <v>0.90117840741703492</v>
      </c>
      <c r="E15" s="146">
        <v>49800</v>
      </c>
      <c r="F15" s="144">
        <v>43457</v>
      </c>
      <c r="G15" s="145">
        <f t="shared" si="1"/>
        <v>0.87263052208835346</v>
      </c>
      <c r="H15" s="147">
        <f t="shared" si="2"/>
        <v>-7.3012048192771073E-2</v>
      </c>
      <c r="I15" s="147">
        <f t="shared" si="3"/>
        <v>-4.2685873392088736E-2</v>
      </c>
      <c r="J15" s="262">
        <f t="shared" si="4"/>
        <v>2.8547885328681466E-2</v>
      </c>
      <c r="K15" s="149">
        <v>481230</v>
      </c>
      <c r="L15" s="144">
        <v>424336</v>
      </c>
      <c r="M15" s="150">
        <f t="shared" si="5"/>
        <v>0.88177378800157924</v>
      </c>
      <c r="N15" s="146">
        <v>475350</v>
      </c>
      <c r="O15" s="144">
        <v>420727</v>
      </c>
      <c r="P15" s="145">
        <f t="shared" si="6"/>
        <v>0.88508888187651202</v>
      </c>
      <c r="Q15" s="147">
        <f t="shared" si="7"/>
        <v>1.2369832754812293E-2</v>
      </c>
      <c r="R15" s="147">
        <f t="shared" si="8"/>
        <v>8.5780090177240975E-3</v>
      </c>
      <c r="S15" s="262">
        <f t="shared" si="9"/>
        <v>-3.3150938749327841E-3</v>
      </c>
      <c r="T15" s="141"/>
    </row>
    <row r="16" spans="1:20" ht="16.5" x14ac:dyDescent="0.25">
      <c r="A16" s="142" t="s">
        <v>98</v>
      </c>
      <c r="B16" s="143">
        <v>41892</v>
      </c>
      <c r="C16" s="144">
        <v>32167</v>
      </c>
      <c r="D16" s="145">
        <f t="shared" si="0"/>
        <v>0.7678554377924186</v>
      </c>
      <c r="E16" s="146">
        <v>32428</v>
      </c>
      <c r="F16" s="144">
        <v>22930</v>
      </c>
      <c r="G16" s="145">
        <f t="shared" si="1"/>
        <v>0.70710497101270509</v>
      </c>
      <c r="H16" s="147">
        <f t="shared" si="2"/>
        <v>0.29184655236215606</v>
      </c>
      <c r="I16" s="147">
        <f t="shared" si="3"/>
        <v>0.40283471434801577</v>
      </c>
      <c r="J16" s="262">
        <f t="shared" si="4"/>
        <v>6.0750466779713519E-2</v>
      </c>
      <c r="K16" s="149">
        <v>355816</v>
      </c>
      <c r="L16" s="144">
        <v>249340</v>
      </c>
      <c r="M16" s="150">
        <f t="shared" si="5"/>
        <v>0.70075544663533962</v>
      </c>
      <c r="N16" s="146">
        <v>306384</v>
      </c>
      <c r="O16" s="144">
        <v>199925</v>
      </c>
      <c r="P16" s="145">
        <f t="shared" si="6"/>
        <v>0.65253081100840771</v>
      </c>
      <c r="Q16" s="147">
        <f t="shared" si="7"/>
        <v>0.16134001775549645</v>
      </c>
      <c r="R16" s="147">
        <f t="shared" si="8"/>
        <v>0.24716768788295607</v>
      </c>
      <c r="S16" s="262">
        <f t="shared" si="9"/>
        <v>4.8224635626931911E-2</v>
      </c>
      <c r="T16" s="141"/>
    </row>
    <row r="17" spans="1:20" ht="16.5" x14ac:dyDescent="0.25">
      <c r="A17" s="142" t="s">
        <v>93</v>
      </c>
      <c r="B17" s="143">
        <v>41490</v>
      </c>
      <c r="C17" s="144">
        <v>35416</v>
      </c>
      <c r="D17" s="145">
        <f t="shared" si="0"/>
        <v>0.85360327789828871</v>
      </c>
      <c r="E17" s="146">
        <v>36588</v>
      </c>
      <c r="F17" s="144">
        <v>29725</v>
      </c>
      <c r="G17" s="145">
        <f t="shared" si="1"/>
        <v>0.81242483874494364</v>
      </c>
      <c r="H17" s="147">
        <f t="shared" si="2"/>
        <v>0.13397835355854371</v>
      </c>
      <c r="I17" s="147">
        <f t="shared" si="3"/>
        <v>0.19145500420521455</v>
      </c>
      <c r="J17" s="262">
        <f t="shared" si="4"/>
        <v>4.117843915334507E-2</v>
      </c>
      <c r="K17" s="149">
        <v>488043</v>
      </c>
      <c r="L17" s="144">
        <v>400595</v>
      </c>
      <c r="M17" s="150">
        <f t="shared" si="5"/>
        <v>0.82081906717235986</v>
      </c>
      <c r="N17" s="146">
        <v>423346</v>
      </c>
      <c r="O17" s="144">
        <v>351651</v>
      </c>
      <c r="P17" s="145">
        <f t="shared" si="6"/>
        <v>0.83064679954458054</v>
      </c>
      <c r="Q17" s="147">
        <f t="shared" si="7"/>
        <v>0.15282298639883218</v>
      </c>
      <c r="R17" s="147">
        <f t="shared" si="8"/>
        <v>0.13918345177462887</v>
      </c>
      <c r="S17" s="262">
        <f t="shared" si="9"/>
        <v>-9.8277323722206766E-3</v>
      </c>
      <c r="T17" s="141"/>
    </row>
    <row r="18" spans="1:20" ht="16.5" x14ac:dyDescent="0.25">
      <c r="A18" s="142" t="s">
        <v>95</v>
      </c>
      <c r="B18" s="143">
        <v>39266</v>
      </c>
      <c r="C18" s="144">
        <v>36351</v>
      </c>
      <c r="D18" s="145">
        <f t="shared" si="0"/>
        <v>0.92576274639637346</v>
      </c>
      <c r="E18" s="146">
        <v>29720</v>
      </c>
      <c r="F18" s="144">
        <v>27526</v>
      </c>
      <c r="G18" s="145">
        <f t="shared" si="1"/>
        <v>0.92617765814266484</v>
      </c>
      <c r="H18" s="147">
        <f t="shared" si="2"/>
        <v>0.32119784656796768</v>
      </c>
      <c r="I18" s="147">
        <f t="shared" si="3"/>
        <v>0.32060597253505785</v>
      </c>
      <c r="J18" s="262">
        <f t="shared" si="4"/>
        <v>-4.1491174629137983E-4</v>
      </c>
      <c r="K18" s="149">
        <v>405627</v>
      </c>
      <c r="L18" s="144">
        <v>360834</v>
      </c>
      <c r="M18" s="150">
        <f t="shared" si="5"/>
        <v>0.88957096051298357</v>
      </c>
      <c r="N18" s="146">
        <v>351255</v>
      </c>
      <c r="O18" s="144">
        <v>308491</v>
      </c>
      <c r="P18" s="145">
        <f t="shared" si="6"/>
        <v>0.87825369033892753</v>
      </c>
      <c r="Q18" s="147">
        <f t="shared" si="7"/>
        <v>0.15479352607080332</v>
      </c>
      <c r="R18" s="147">
        <f t="shared" si="8"/>
        <v>0.16967431788933873</v>
      </c>
      <c r="S18" s="262">
        <f t="shared" si="9"/>
        <v>1.1317270174056038E-2</v>
      </c>
      <c r="T18" s="141"/>
    </row>
    <row r="19" spans="1:20" ht="16.5" x14ac:dyDescent="0.25">
      <c r="A19" s="142" t="s">
        <v>92</v>
      </c>
      <c r="B19" s="143">
        <v>39248</v>
      </c>
      <c r="C19" s="144">
        <v>32263</v>
      </c>
      <c r="D19" s="145">
        <f t="shared" si="0"/>
        <v>0.82202914798206284</v>
      </c>
      <c r="E19" s="146">
        <v>42372</v>
      </c>
      <c r="F19" s="144">
        <v>36388</v>
      </c>
      <c r="G19" s="145">
        <f t="shared" si="1"/>
        <v>0.85877466251298029</v>
      </c>
      <c r="H19" s="147">
        <f t="shared" si="2"/>
        <v>-7.3727933541017698E-2</v>
      </c>
      <c r="I19" s="147">
        <f t="shared" si="3"/>
        <v>-0.11336154776299878</v>
      </c>
      <c r="J19" s="262">
        <f t="shared" si="4"/>
        <v>-3.6745514530917456E-2</v>
      </c>
      <c r="K19" s="149">
        <v>482018</v>
      </c>
      <c r="L19" s="144">
        <v>370258</v>
      </c>
      <c r="M19" s="150">
        <f t="shared" si="5"/>
        <v>0.76814143870145923</v>
      </c>
      <c r="N19" s="146">
        <v>467756</v>
      </c>
      <c r="O19" s="144">
        <v>374498</v>
      </c>
      <c r="P19" s="145">
        <f t="shared" si="6"/>
        <v>0.80062682253140527</v>
      </c>
      <c r="Q19" s="147">
        <f t="shared" si="7"/>
        <v>3.0490255603348837E-2</v>
      </c>
      <c r="R19" s="147">
        <f t="shared" si="8"/>
        <v>-1.1321822813472937E-2</v>
      </c>
      <c r="S19" s="262">
        <f t="shared" si="9"/>
        <v>-3.2485383829946035E-2</v>
      </c>
      <c r="T19" s="141"/>
    </row>
    <row r="20" spans="1:20" ht="16.5" x14ac:dyDescent="0.25">
      <c r="A20" s="142" t="s">
        <v>88</v>
      </c>
      <c r="B20" s="143">
        <v>34452</v>
      </c>
      <c r="C20" s="144">
        <v>27964</v>
      </c>
      <c r="D20" s="145">
        <f t="shared" si="0"/>
        <v>0.81168001857657035</v>
      </c>
      <c r="E20" s="146">
        <v>33960</v>
      </c>
      <c r="F20" s="144">
        <v>27284</v>
      </c>
      <c r="G20" s="145">
        <f t="shared" si="1"/>
        <v>0.80341578327444052</v>
      </c>
      <c r="H20" s="147">
        <f t="shared" si="2"/>
        <v>1.4487632508833892E-2</v>
      </c>
      <c r="I20" s="147">
        <f t="shared" si="3"/>
        <v>2.4923031813517182E-2</v>
      </c>
      <c r="J20" s="262">
        <f t="shared" si="4"/>
        <v>8.2642353021298298E-3</v>
      </c>
      <c r="K20" s="149">
        <v>493879</v>
      </c>
      <c r="L20" s="144">
        <v>402146</v>
      </c>
      <c r="M20" s="150">
        <f t="shared" si="5"/>
        <v>0.81426017303833531</v>
      </c>
      <c r="N20" s="146">
        <v>493560</v>
      </c>
      <c r="O20" s="144">
        <v>411480</v>
      </c>
      <c r="P20" s="145">
        <f t="shared" si="6"/>
        <v>0.83369803063457326</v>
      </c>
      <c r="Q20" s="147">
        <f t="shared" si="7"/>
        <v>6.4632466164193936E-4</v>
      </c>
      <c r="R20" s="147">
        <f t="shared" si="8"/>
        <v>-2.268397005929812E-2</v>
      </c>
      <c r="S20" s="262">
        <f t="shared" si="9"/>
        <v>-1.9437857596237951E-2</v>
      </c>
      <c r="T20" s="141"/>
    </row>
    <row r="21" spans="1:20" ht="16.5" x14ac:dyDescent="0.25">
      <c r="A21" s="142" t="s">
        <v>96</v>
      </c>
      <c r="B21" s="143">
        <v>32112</v>
      </c>
      <c r="C21" s="144">
        <v>26540</v>
      </c>
      <c r="D21" s="145">
        <f t="shared" si="0"/>
        <v>0.82648231190832089</v>
      </c>
      <c r="E21" s="146">
        <v>31174</v>
      </c>
      <c r="F21" s="144">
        <v>26782</v>
      </c>
      <c r="G21" s="145">
        <f t="shared" si="1"/>
        <v>0.85911336370051972</v>
      </c>
      <c r="H21" s="147">
        <f t="shared" si="2"/>
        <v>3.00891768781677E-2</v>
      </c>
      <c r="I21" s="147">
        <f t="shared" si="3"/>
        <v>-9.0359196475244818E-3</v>
      </c>
      <c r="J21" s="262">
        <f t="shared" si="4"/>
        <v>-3.2631051792198829E-2</v>
      </c>
      <c r="K21" s="149">
        <v>396751</v>
      </c>
      <c r="L21" s="144">
        <v>330063</v>
      </c>
      <c r="M21" s="150">
        <f t="shared" si="5"/>
        <v>0.83191472737308791</v>
      </c>
      <c r="N21" s="146">
        <v>384185</v>
      </c>
      <c r="O21" s="144">
        <v>327271</v>
      </c>
      <c r="P21" s="145">
        <f t="shared" si="6"/>
        <v>0.85185782891055095</v>
      </c>
      <c r="Q21" s="147">
        <f t="shared" si="7"/>
        <v>3.2708200476333049E-2</v>
      </c>
      <c r="R21" s="147">
        <f t="shared" si="8"/>
        <v>8.5311561366574473E-3</v>
      </c>
      <c r="S21" s="262">
        <f t="shared" si="9"/>
        <v>-1.9943101537463037E-2</v>
      </c>
      <c r="T21" s="141"/>
    </row>
    <row r="22" spans="1:20" ht="16.5" x14ac:dyDescent="0.25">
      <c r="A22" s="142" t="s">
        <v>94</v>
      </c>
      <c r="B22" s="143">
        <v>28942</v>
      </c>
      <c r="C22" s="144">
        <v>25961</v>
      </c>
      <c r="D22" s="145">
        <f t="shared" si="0"/>
        <v>0.89700089834842101</v>
      </c>
      <c r="E22" s="146">
        <v>29837</v>
      </c>
      <c r="F22" s="144">
        <v>26545</v>
      </c>
      <c r="G22" s="145">
        <f t="shared" si="1"/>
        <v>0.88966719174179709</v>
      </c>
      <c r="H22" s="147">
        <f t="shared" si="2"/>
        <v>-2.9996313302275701E-2</v>
      </c>
      <c r="I22" s="147">
        <f t="shared" si="3"/>
        <v>-2.2000376718779413E-2</v>
      </c>
      <c r="J22" s="262">
        <f t="shared" si="4"/>
        <v>7.3337066066239132E-3</v>
      </c>
      <c r="K22" s="149">
        <v>337783</v>
      </c>
      <c r="L22" s="144">
        <v>286814</v>
      </c>
      <c r="M22" s="150">
        <f t="shared" si="5"/>
        <v>0.84910726709159434</v>
      </c>
      <c r="N22" s="146">
        <v>342682</v>
      </c>
      <c r="O22" s="144">
        <v>290660</v>
      </c>
      <c r="P22" s="145">
        <f t="shared" si="6"/>
        <v>0.8481916178848028</v>
      </c>
      <c r="Q22" s="147">
        <f t="shared" si="7"/>
        <v>-1.4296052900356626E-2</v>
      </c>
      <c r="R22" s="147">
        <f t="shared" si="8"/>
        <v>-1.3231954861349982E-2</v>
      </c>
      <c r="S22" s="262">
        <f t="shared" si="9"/>
        <v>9.1564920679154671E-4</v>
      </c>
      <c r="T22" s="141"/>
    </row>
    <row r="23" spans="1:20" ht="16.5" x14ac:dyDescent="0.25">
      <c r="A23" s="142" t="s">
        <v>101</v>
      </c>
      <c r="B23" s="143">
        <v>26048</v>
      </c>
      <c r="C23" s="144">
        <v>22189</v>
      </c>
      <c r="D23" s="145">
        <f t="shared" si="0"/>
        <v>0.85185042997542992</v>
      </c>
      <c r="E23" s="146">
        <v>18352</v>
      </c>
      <c r="F23" s="144">
        <v>16020</v>
      </c>
      <c r="G23" s="145">
        <f t="shared" si="1"/>
        <v>0.87292938099389716</v>
      </c>
      <c r="H23" s="147">
        <f t="shared" si="2"/>
        <v>0.41935483870967749</v>
      </c>
      <c r="I23" s="147">
        <f t="shared" si="3"/>
        <v>0.38508114856429465</v>
      </c>
      <c r="J23" s="262">
        <f t="shared" si="4"/>
        <v>-2.107895101846724E-2</v>
      </c>
      <c r="K23" s="149">
        <v>269952</v>
      </c>
      <c r="L23" s="144">
        <v>227354</v>
      </c>
      <c r="M23" s="150">
        <f t="shared" si="5"/>
        <v>0.84220157657657657</v>
      </c>
      <c r="N23" s="146">
        <v>216080</v>
      </c>
      <c r="O23" s="144">
        <v>181870</v>
      </c>
      <c r="P23" s="145">
        <f t="shared" si="6"/>
        <v>0.84167900777489824</v>
      </c>
      <c r="Q23" s="147">
        <f t="shared" si="7"/>
        <v>0.24931506849315066</v>
      </c>
      <c r="R23" s="147">
        <f t="shared" si="8"/>
        <v>0.25009072414361899</v>
      </c>
      <c r="S23" s="262">
        <f t="shared" si="9"/>
        <v>5.2256880167833586E-4</v>
      </c>
      <c r="T23" s="141"/>
    </row>
    <row r="24" spans="1:20" ht="16.5" x14ac:dyDescent="0.25">
      <c r="A24" s="142" t="s">
        <v>97</v>
      </c>
      <c r="B24" s="143">
        <v>25710</v>
      </c>
      <c r="C24" s="144">
        <v>18815</v>
      </c>
      <c r="D24" s="145">
        <f t="shared" si="0"/>
        <v>0.73181641384675222</v>
      </c>
      <c r="E24" s="146">
        <v>25833</v>
      </c>
      <c r="F24" s="144">
        <v>17549</v>
      </c>
      <c r="G24" s="145">
        <f t="shared" si="1"/>
        <v>0.67932489451476796</v>
      </c>
      <c r="H24" s="147">
        <f t="shared" si="2"/>
        <v>-4.7613517593775301E-3</v>
      </c>
      <c r="I24" s="147">
        <f t="shared" si="3"/>
        <v>7.2140862727220867E-2</v>
      </c>
      <c r="J24" s="262">
        <f t="shared" si="4"/>
        <v>5.249151933198426E-2</v>
      </c>
      <c r="K24" s="149">
        <v>282341</v>
      </c>
      <c r="L24" s="144">
        <v>217283</v>
      </c>
      <c r="M24" s="150">
        <f t="shared" si="5"/>
        <v>0.76957650500635755</v>
      </c>
      <c r="N24" s="146">
        <v>353491</v>
      </c>
      <c r="O24" s="144">
        <v>263892</v>
      </c>
      <c r="P24" s="145">
        <f t="shared" si="6"/>
        <v>0.74653102907853386</v>
      </c>
      <c r="Q24" s="147">
        <f t="shared" si="7"/>
        <v>-0.20127810891932185</v>
      </c>
      <c r="R24" s="147">
        <f t="shared" si="8"/>
        <v>-0.1766214966728813</v>
      </c>
      <c r="S24" s="262">
        <f t="shared" si="9"/>
        <v>2.3045475927823689E-2</v>
      </c>
      <c r="T24" s="141"/>
    </row>
    <row r="25" spans="1:20" ht="16.5" x14ac:dyDescent="0.25">
      <c r="A25" s="142" t="s">
        <v>100</v>
      </c>
      <c r="B25" s="143">
        <v>25440</v>
      </c>
      <c r="C25" s="144">
        <v>18354</v>
      </c>
      <c r="D25" s="145">
        <f t="shared" si="0"/>
        <v>0.72146226415094339</v>
      </c>
      <c r="E25" s="146">
        <v>29502</v>
      </c>
      <c r="F25" s="144">
        <v>24043</v>
      </c>
      <c r="G25" s="145">
        <f t="shared" si="1"/>
        <v>0.81496169751203307</v>
      </c>
      <c r="H25" s="147">
        <f t="shared" si="2"/>
        <v>-0.13768558063860081</v>
      </c>
      <c r="I25" s="147">
        <f t="shared" si="3"/>
        <v>-0.236617726573223</v>
      </c>
      <c r="J25" s="262">
        <f t="shared" si="4"/>
        <v>-9.3499433361089679E-2</v>
      </c>
      <c r="K25" s="149">
        <v>305048</v>
      </c>
      <c r="L25" s="144">
        <v>227002</v>
      </c>
      <c r="M25" s="150">
        <f t="shared" si="5"/>
        <v>0.74415174005402429</v>
      </c>
      <c r="N25" s="146">
        <v>328075</v>
      </c>
      <c r="O25" s="144">
        <v>261377</v>
      </c>
      <c r="P25" s="145">
        <f t="shared" si="6"/>
        <v>0.7966989255505601</v>
      </c>
      <c r="Q25" s="147">
        <f t="shared" si="7"/>
        <v>-7.0188219157204856E-2</v>
      </c>
      <c r="R25" s="147">
        <f t="shared" si="8"/>
        <v>-0.13151501471055216</v>
      </c>
      <c r="S25" s="262">
        <f t="shared" si="9"/>
        <v>-5.2547185496535809E-2</v>
      </c>
      <c r="T25" s="141"/>
    </row>
    <row r="26" spans="1:20" ht="16.5" x14ac:dyDescent="0.25">
      <c r="A26" s="142" t="s">
        <v>99</v>
      </c>
      <c r="B26" s="143">
        <v>24977</v>
      </c>
      <c r="C26" s="144">
        <v>18566</v>
      </c>
      <c r="D26" s="145">
        <f t="shared" si="0"/>
        <v>0.74332385794931333</v>
      </c>
      <c r="E26" s="146">
        <v>36000</v>
      </c>
      <c r="F26" s="144">
        <v>25528</v>
      </c>
      <c r="G26" s="145">
        <f t="shared" si="1"/>
        <v>0.70911111111111114</v>
      </c>
      <c r="H26" s="147">
        <f t="shared" si="2"/>
        <v>-0.30619444444444444</v>
      </c>
      <c r="I26" s="147">
        <f t="shared" si="3"/>
        <v>-0.27272015042306486</v>
      </c>
      <c r="J26" s="262">
        <f t="shared" si="4"/>
        <v>3.421274683820219E-2</v>
      </c>
      <c r="K26" s="149">
        <v>351433</v>
      </c>
      <c r="L26" s="144">
        <v>219026</v>
      </c>
      <c r="M26" s="150">
        <f t="shared" si="5"/>
        <v>0.62323686164930447</v>
      </c>
      <c r="N26" s="146">
        <v>304992</v>
      </c>
      <c r="O26" s="144">
        <v>199799</v>
      </c>
      <c r="P26" s="145">
        <f t="shared" si="6"/>
        <v>0.65509587136711778</v>
      </c>
      <c r="Q26" s="147">
        <f t="shared" si="7"/>
        <v>0.15226956772636657</v>
      </c>
      <c r="R26" s="147">
        <f t="shared" si="8"/>
        <v>9.6231712871435837E-2</v>
      </c>
      <c r="S26" s="262">
        <f t="shared" si="9"/>
        <v>-3.1859009717813302E-2</v>
      </c>
      <c r="T26" s="141"/>
    </row>
    <row r="27" spans="1:20" ht="16.5" x14ac:dyDescent="0.25">
      <c r="A27" s="142" t="s">
        <v>105</v>
      </c>
      <c r="B27" s="143">
        <v>22556</v>
      </c>
      <c r="C27" s="144">
        <v>20458</v>
      </c>
      <c r="D27" s="145">
        <f t="shared" si="0"/>
        <v>0.90698705444227701</v>
      </c>
      <c r="E27" s="146">
        <v>18258</v>
      </c>
      <c r="F27" s="144">
        <v>16269</v>
      </c>
      <c r="G27" s="145">
        <f t="shared" si="1"/>
        <v>0.89106145251396651</v>
      </c>
      <c r="H27" s="147">
        <f t="shared" si="2"/>
        <v>0.23540365867017199</v>
      </c>
      <c r="I27" s="147">
        <f t="shared" si="3"/>
        <v>0.25748355768639741</v>
      </c>
      <c r="J27" s="262">
        <f t="shared" si="4"/>
        <v>1.5925601928310495E-2</v>
      </c>
      <c r="K27" s="149">
        <v>184802</v>
      </c>
      <c r="L27" s="144">
        <v>165390</v>
      </c>
      <c r="M27" s="150">
        <f t="shared" si="5"/>
        <v>0.89495784677654999</v>
      </c>
      <c r="N27" s="146">
        <v>198550</v>
      </c>
      <c r="O27" s="144">
        <v>175441</v>
      </c>
      <c r="P27" s="145">
        <f t="shared" si="6"/>
        <v>0.88361118106270464</v>
      </c>
      <c r="Q27" s="147">
        <f t="shared" si="7"/>
        <v>-6.9242004532863222E-2</v>
      </c>
      <c r="R27" s="147">
        <f t="shared" si="8"/>
        <v>-5.7289915128162727E-2</v>
      </c>
      <c r="S27" s="262">
        <f t="shared" si="9"/>
        <v>1.134666571384535E-2</v>
      </c>
      <c r="T27" s="141"/>
    </row>
    <row r="28" spans="1:20" ht="16.5" x14ac:dyDescent="0.25">
      <c r="A28" s="142" t="s">
        <v>106</v>
      </c>
      <c r="B28" s="143">
        <v>17484</v>
      </c>
      <c r="C28" s="144">
        <v>15039</v>
      </c>
      <c r="D28" s="145">
        <f t="shared" si="0"/>
        <v>0.86015785861358962</v>
      </c>
      <c r="E28" s="146">
        <v>14100</v>
      </c>
      <c r="F28" s="144">
        <v>11821</v>
      </c>
      <c r="G28" s="145">
        <f t="shared" si="1"/>
        <v>0.83836879432624112</v>
      </c>
      <c r="H28" s="147">
        <f t="shared" si="2"/>
        <v>0.24</v>
      </c>
      <c r="I28" s="147">
        <f t="shared" si="3"/>
        <v>0.27222739192961676</v>
      </c>
      <c r="J28" s="262">
        <f t="shared" si="4"/>
        <v>2.1789064287348503E-2</v>
      </c>
      <c r="K28" s="149">
        <v>196272</v>
      </c>
      <c r="L28" s="144">
        <v>162129</v>
      </c>
      <c r="M28" s="150">
        <f t="shared" si="5"/>
        <v>0.82604243091220342</v>
      </c>
      <c r="N28" s="146">
        <v>141000</v>
      </c>
      <c r="O28" s="144">
        <v>115165</v>
      </c>
      <c r="P28" s="145">
        <f t="shared" si="6"/>
        <v>0.8167730496453901</v>
      </c>
      <c r="Q28" s="147">
        <f t="shared" si="7"/>
        <v>0.3919999999999999</v>
      </c>
      <c r="R28" s="147">
        <f t="shared" si="8"/>
        <v>0.40779750792341418</v>
      </c>
      <c r="S28" s="262">
        <f t="shared" si="9"/>
        <v>9.2693812668133146E-3</v>
      </c>
      <c r="T28" s="141"/>
    </row>
    <row r="29" spans="1:20" ht="16.5" x14ac:dyDescent="0.25">
      <c r="A29" s="142" t="s">
        <v>102</v>
      </c>
      <c r="B29" s="143">
        <v>17298</v>
      </c>
      <c r="C29" s="144">
        <v>15479</v>
      </c>
      <c r="D29" s="145">
        <f t="shared" si="0"/>
        <v>0.89484333448953635</v>
      </c>
      <c r="E29" s="146">
        <v>17112</v>
      </c>
      <c r="F29" s="144">
        <v>15140</v>
      </c>
      <c r="G29" s="145">
        <f t="shared" si="1"/>
        <v>0.88475923328658257</v>
      </c>
      <c r="H29" s="147">
        <f t="shared" si="2"/>
        <v>1.0869565217391353E-2</v>
      </c>
      <c r="I29" s="147">
        <f t="shared" si="3"/>
        <v>2.2391017173051475E-2</v>
      </c>
      <c r="J29" s="262">
        <f t="shared" si="4"/>
        <v>1.0084101202953777E-2</v>
      </c>
      <c r="K29" s="149">
        <v>199734</v>
      </c>
      <c r="L29" s="144">
        <v>177443</v>
      </c>
      <c r="M29" s="150">
        <f t="shared" si="5"/>
        <v>0.88839656743468809</v>
      </c>
      <c r="N29" s="146">
        <v>193257</v>
      </c>
      <c r="O29" s="144">
        <v>165255</v>
      </c>
      <c r="P29" s="145">
        <f t="shared" si="6"/>
        <v>0.85510486036728295</v>
      </c>
      <c r="Q29" s="147">
        <f t="shared" si="7"/>
        <v>3.351495676741334E-2</v>
      </c>
      <c r="R29" s="147">
        <f t="shared" si="8"/>
        <v>7.3752685244016902E-2</v>
      </c>
      <c r="S29" s="262">
        <f t="shared" si="9"/>
        <v>3.3291707067405141E-2</v>
      </c>
      <c r="T29" s="141"/>
    </row>
    <row r="30" spans="1:20" ht="16.5" x14ac:dyDescent="0.25">
      <c r="A30" s="142" t="s">
        <v>83</v>
      </c>
      <c r="B30" s="143">
        <v>15876</v>
      </c>
      <c r="C30" s="144">
        <v>13116</v>
      </c>
      <c r="D30" s="145">
        <f t="shared" si="0"/>
        <v>0.82615268329554048</v>
      </c>
      <c r="E30" s="146">
        <v>12936</v>
      </c>
      <c r="F30" s="144">
        <v>10426</v>
      </c>
      <c r="G30" s="145">
        <f t="shared" si="1"/>
        <v>0.80596784168212743</v>
      </c>
      <c r="H30" s="147">
        <f t="shared" si="2"/>
        <v>0.22727272727272729</v>
      </c>
      <c r="I30" s="147">
        <f t="shared" si="3"/>
        <v>0.25800882409361203</v>
      </c>
      <c r="J30" s="262">
        <f t="shared" si="4"/>
        <v>2.0184841613413051E-2</v>
      </c>
      <c r="K30" s="149">
        <v>149976</v>
      </c>
      <c r="L30" s="144">
        <v>125227</v>
      </c>
      <c r="M30" s="150">
        <f t="shared" si="5"/>
        <v>0.83498026350882804</v>
      </c>
      <c r="N30" s="146">
        <v>118776</v>
      </c>
      <c r="O30" s="144">
        <v>97419</v>
      </c>
      <c r="P30" s="145">
        <f t="shared" si="6"/>
        <v>0.82019094766619516</v>
      </c>
      <c r="Q30" s="147">
        <f t="shared" si="7"/>
        <v>0.26267932915740544</v>
      </c>
      <c r="R30" s="147">
        <f t="shared" si="8"/>
        <v>0.28544739732495716</v>
      </c>
      <c r="S30" s="262">
        <f t="shared" si="9"/>
        <v>1.4789315842632877E-2</v>
      </c>
      <c r="T30" s="141"/>
    </row>
    <row r="31" spans="1:20" ht="16.5" x14ac:dyDescent="0.25">
      <c r="A31" s="142" t="s">
        <v>104</v>
      </c>
      <c r="B31" s="143">
        <v>15455</v>
      </c>
      <c r="C31" s="144">
        <v>13543</v>
      </c>
      <c r="D31" s="145">
        <f t="shared" si="0"/>
        <v>0.87628599158848264</v>
      </c>
      <c r="E31" s="146">
        <v>14894</v>
      </c>
      <c r="F31" s="144">
        <v>13118</v>
      </c>
      <c r="G31" s="145">
        <f t="shared" si="1"/>
        <v>0.88075735195380689</v>
      </c>
      <c r="H31" s="147">
        <f t="shared" si="2"/>
        <v>3.7666174298375266E-2</v>
      </c>
      <c r="I31" s="147">
        <f t="shared" si="3"/>
        <v>3.2398231437719138E-2</v>
      </c>
      <c r="J31" s="262">
        <f t="shared" si="4"/>
        <v>-4.4713603653242506E-3</v>
      </c>
      <c r="K31" s="149">
        <v>192204</v>
      </c>
      <c r="L31" s="144">
        <v>171121</v>
      </c>
      <c r="M31" s="150">
        <f t="shared" si="5"/>
        <v>0.89030925475016132</v>
      </c>
      <c r="N31" s="146">
        <v>169675</v>
      </c>
      <c r="O31" s="144">
        <v>148727</v>
      </c>
      <c r="P31" s="145">
        <f t="shared" si="6"/>
        <v>0.87654044496832184</v>
      </c>
      <c r="Q31" s="147">
        <f t="shared" si="7"/>
        <v>0.13277736849860022</v>
      </c>
      <c r="R31" s="147">
        <f t="shared" si="8"/>
        <v>0.15057118075399889</v>
      </c>
      <c r="S31" s="262">
        <f t="shared" si="9"/>
        <v>1.3768809781839475E-2</v>
      </c>
      <c r="T31" s="141"/>
    </row>
    <row r="32" spans="1:20" ht="16.5" x14ac:dyDescent="0.25">
      <c r="A32" s="142" t="s">
        <v>82</v>
      </c>
      <c r="B32" s="143">
        <v>13702</v>
      </c>
      <c r="C32" s="144">
        <v>12083</v>
      </c>
      <c r="D32" s="145">
        <f t="shared" si="0"/>
        <v>0.88184206685155453</v>
      </c>
      <c r="E32" s="146">
        <v>13490</v>
      </c>
      <c r="F32" s="144">
        <v>11675</v>
      </c>
      <c r="G32" s="145">
        <f t="shared" si="1"/>
        <v>0.86545589325426242</v>
      </c>
      <c r="H32" s="147">
        <f t="shared" si="2"/>
        <v>1.5715344699777534E-2</v>
      </c>
      <c r="I32" s="147">
        <f t="shared" si="3"/>
        <v>3.4946466809421928E-2</v>
      </c>
      <c r="J32" s="262">
        <f t="shared" si="4"/>
        <v>1.6386173597292109E-2</v>
      </c>
      <c r="K32" s="149">
        <v>160667</v>
      </c>
      <c r="L32" s="144">
        <v>139789</v>
      </c>
      <c r="M32" s="150">
        <f t="shared" si="5"/>
        <v>0.87005421150578521</v>
      </c>
      <c r="N32" s="146">
        <v>245530</v>
      </c>
      <c r="O32" s="144">
        <v>201305</v>
      </c>
      <c r="P32" s="145">
        <f t="shared" si="6"/>
        <v>0.81987944446707128</v>
      </c>
      <c r="Q32" s="147">
        <f t="shared" si="7"/>
        <v>-0.34563189834236141</v>
      </c>
      <c r="R32" s="147">
        <f t="shared" si="8"/>
        <v>-0.30558605101711334</v>
      </c>
      <c r="S32" s="262">
        <f t="shared" si="9"/>
        <v>5.017476703871393E-2</v>
      </c>
      <c r="T32" s="141"/>
    </row>
    <row r="33" spans="1:20" ht="16.5" x14ac:dyDescent="0.25">
      <c r="A33" s="142" t="s">
        <v>250</v>
      </c>
      <c r="B33" s="143">
        <v>9060</v>
      </c>
      <c r="C33" s="144">
        <v>7293</v>
      </c>
      <c r="D33" s="145">
        <f t="shared" si="0"/>
        <v>0.80496688741721856</v>
      </c>
      <c r="E33" s="146">
        <v>18912</v>
      </c>
      <c r="F33" s="144">
        <v>16106</v>
      </c>
      <c r="G33" s="145">
        <f t="shared" si="1"/>
        <v>0.85162859560067683</v>
      </c>
      <c r="H33" s="147">
        <f t="shared" si="2"/>
        <v>-0.52093908629441632</v>
      </c>
      <c r="I33" s="147">
        <f t="shared" si="3"/>
        <v>-0.54718738358375762</v>
      </c>
      <c r="J33" s="262">
        <f t="shared" si="4"/>
        <v>-4.6661708183458273E-2</v>
      </c>
      <c r="K33" s="149">
        <v>84428</v>
      </c>
      <c r="L33" s="144">
        <v>68265</v>
      </c>
      <c r="M33" s="150">
        <f t="shared" si="5"/>
        <v>0.80855877197138393</v>
      </c>
      <c r="N33" s="146">
        <v>252128</v>
      </c>
      <c r="O33" s="144">
        <v>192445</v>
      </c>
      <c r="P33" s="145">
        <f t="shared" si="6"/>
        <v>0.76328293565173244</v>
      </c>
      <c r="Q33" s="147">
        <f t="shared" si="7"/>
        <v>-0.6651383424292423</v>
      </c>
      <c r="R33" s="147">
        <f t="shared" si="8"/>
        <v>-0.64527527345475333</v>
      </c>
      <c r="S33" s="262">
        <f t="shared" si="9"/>
        <v>4.5275836319651486E-2</v>
      </c>
      <c r="T33" s="141"/>
    </row>
    <row r="34" spans="1:20" ht="16.5" x14ac:dyDescent="0.25">
      <c r="A34" s="142" t="s">
        <v>108</v>
      </c>
      <c r="B34" s="143">
        <v>7936</v>
      </c>
      <c r="C34" s="144">
        <v>6780</v>
      </c>
      <c r="D34" s="145">
        <f t="shared" si="0"/>
        <v>0.85433467741935487</v>
      </c>
      <c r="E34" s="146">
        <v>9404</v>
      </c>
      <c r="F34" s="144">
        <v>7308</v>
      </c>
      <c r="G34" s="145">
        <f t="shared" si="1"/>
        <v>0.77711612079965975</v>
      </c>
      <c r="H34" s="147">
        <f t="shared" si="2"/>
        <v>-0.15610378562313909</v>
      </c>
      <c r="I34" s="147">
        <f t="shared" si="3"/>
        <v>-7.2249589490968824E-2</v>
      </c>
      <c r="J34" s="262">
        <f t="shared" si="4"/>
        <v>7.7218556619695122E-2</v>
      </c>
      <c r="K34" s="149">
        <v>115516</v>
      </c>
      <c r="L34" s="144">
        <v>79782</v>
      </c>
      <c r="M34" s="150">
        <f t="shared" si="5"/>
        <v>0.69065757124554172</v>
      </c>
      <c r="N34" s="146">
        <v>118996</v>
      </c>
      <c r="O34" s="144">
        <v>87470</v>
      </c>
      <c r="P34" s="145">
        <f t="shared" si="6"/>
        <v>0.73506672493193048</v>
      </c>
      <c r="Q34" s="147">
        <f t="shared" si="7"/>
        <v>-2.9244680493461961E-2</v>
      </c>
      <c r="R34" s="147">
        <f t="shared" si="8"/>
        <v>-8.7892991882931315E-2</v>
      </c>
      <c r="S34" s="262">
        <f t="shared" si="9"/>
        <v>-4.4409153686388758E-2</v>
      </c>
      <c r="T34" s="141"/>
    </row>
    <row r="35" spans="1:20" ht="16.5" x14ac:dyDescent="0.25">
      <c r="A35" s="142" t="s">
        <v>110</v>
      </c>
      <c r="B35" s="143">
        <v>6124</v>
      </c>
      <c r="C35" s="144">
        <v>3793</v>
      </c>
      <c r="D35" s="145">
        <f t="shared" si="0"/>
        <v>0.61936642717178314</v>
      </c>
      <c r="E35" s="146">
        <v>7020</v>
      </c>
      <c r="F35" s="144">
        <v>5219</v>
      </c>
      <c r="G35" s="145">
        <f t="shared" si="1"/>
        <v>0.74344729344729343</v>
      </c>
      <c r="H35" s="147">
        <f t="shared" si="2"/>
        <v>-0.12763532763532759</v>
      </c>
      <c r="I35" s="147">
        <f t="shared" si="3"/>
        <v>-0.27323242000383219</v>
      </c>
      <c r="J35" s="262">
        <f t="shared" si="4"/>
        <v>-0.12408086627551029</v>
      </c>
      <c r="K35" s="149">
        <v>66788</v>
      </c>
      <c r="L35" s="144">
        <v>41173</v>
      </c>
      <c r="M35" s="150">
        <f t="shared" si="5"/>
        <v>0.61647301910522845</v>
      </c>
      <c r="N35" s="146">
        <v>12780</v>
      </c>
      <c r="O35" s="144">
        <v>9159</v>
      </c>
      <c r="P35" s="145">
        <f t="shared" si="6"/>
        <v>0.71666666666666667</v>
      </c>
      <c r="Q35" s="147">
        <f t="shared" si="7"/>
        <v>4.225978090766823</v>
      </c>
      <c r="R35" s="147">
        <f t="shared" si="8"/>
        <v>3.4953597554318154</v>
      </c>
      <c r="S35" s="262">
        <f t="shared" si="9"/>
        <v>-0.10019364756143823</v>
      </c>
      <c r="T35" s="141"/>
    </row>
    <row r="36" spans="1:20" ht="16.5" x14ac:dyDescent="0.25">
      <c r="A36" s="142" t="s">
        <v>451</v>
      </c>
      <c r="B36" s="143">
        <v>4024</v>
      </c>
      <c r="C36" s="144">
        <v>2366</v>
      </c>
      <c r="D36" s="145">
        <f t="shared" si="0"/>
        <v>0.58797216699801191</v>
      </c>
      <c r="E36" s="146">
        <v>2860</v>
      </c>
      <c r="F36" s="144">
        <v>1485</v>
      </c>
      <c r="G36" s="145">
        <f t="shared" si="1"/>
        <v>0.51923076923076927</v>
      </c>
      <c r="H36" s="147">
        <f t="shared" si="2"/>
        <v>0.406993006993007</v>
      </c>
      <c r="I36" s="147">
        <f t="shared" si="3"/>
        <v>0.59326599326599316</v>
      </c>
      <c r="J36" s="262">
        <f t="shared" si="4"/>
        <v>6.874139776724264E-2</v>
      </c>
      <c r="K36" s="149">
        <v>23074</v>
      </c>
      <c r="L36" s="144">
        <v>16870</v>
      </c>
      <c r="M36" s="150">
        <f t="shared" si="5"/>
        <v>0.73112594261939845</v>
      </c>
      <c r="N36" s="146">
        <v>2860</v>
      </c>
      <c r="O36" s="144">
        <v>1485</v>
      </c>
      <c r="P36" s="145">
        <f t="shared" si="6"/>
        <v>0.51923076923076927</v>
      </c>
      <c r="Q36" s="147">
        <f t="shared" si="7"/>
        <v>7.0678321678321669</v>
      </c>
      <c r="R36" s="147">
        <f t="shared" si="8"/>
        <v>10.36026936026936</v>
      </c>
      <c r="S36" s="262">
        <f t="shared" si="9"/>
        <v>0.21189517338862918</v>
      </c>
      <c r="T36" s="141"/>
    </row>
    <row r="37" spans="1:20" ht="16.5" x14ac:dyDescent="0.25">
      <c r="A37" s="142" t="s">
        <v>107</v>
      </c>
      <c r="B37" s="143">
        <v>1584</v>
      </c>
      <c r="C37" s="144">
        <v>1206</v>
      </c>
      <c r="D37" s="145">
        <f t="shared" si="0"/>
        <v>0.76136363636363635</v>
      </c>
      <c r="E37" s="146">
        <v>8512</v>
      </c>
      <c r="F37" s="144">
        <v>6183</v>
      </c>
      <c r="G37" s="145">
        <f t="shared" si="1"/>
        <v>0.72638627819548873</v>
      </c>
      <c r="H37" s="147">
        <f t="shared" si="2"/>
        <v>-0.81390977443609025</v>
      </c>
      <c r="I37" s="147">
        <f t="shared" si="3"/>
        <v>-0.80494905385735083</v>
      </c>
      <c r="J37" s="262">
        <f t="shared" si="4"/>
        <v>3.4977358168147621E-2</v>
      </c>
      <c r="K37" s="149">
        <v>42290</v>
      </c>
      <c r="L37" s="144">
        <v>31459</v>
      </c>
      <c r="M37" s="150">
        <f t="shared" si="5"/>
        <v>0.74388744384015137</v>
      </c>
      <c r="N37" s="146">
        <v>112862</v>
      </c>
      <c r="O37" s="144">
        <v>71567</v>
      </c>
      <c r="P37" s="145">
        <f t="shared" si="6"/>
        <v>0.6341106838439865</v>
      </c>
      <c r="Q37" s="147">
        <f t="shared" si="7"/>
        <v>-0.62529460757385125</v>
      </c>
      <c r="R37" s="147">
        <f t="shared" si="8"/>
        <v>-0.56042589461623371</v>
      </c>
      <c r="S37" s="262">
        <f t="shared" si="9"/>
        <v>0.10977675999616487</v>
      </c>
      <c r="T37" s="141"/>
    </row>
    <row r="38" spans="1:20" ht="16.5" x14ac:dyDescent="0.25">
      <c r="A38" s="142" t="s">
        <v>351</v>
      </c>
      <c r="B38" s="143">
        <v>38</v>
      </c>
      <c r="C38" s="144">
        <v>0</v>
      </c>
      <c r="D38" s="145">
        <f t="shared" si="0"/>
        <v>0</v>
      </c>
      <c r="E38" s="146">
        <v>0</v>
      </c>
      <c r="F38" s="144">
        <v>0</v>
      </c>
      <c r="G38" s="145" t="str">
        <f t="shared" si="1"/>
        <v/>
      </c>
      <c r="H38" s="147" t="str">
        <f t="shared" si="2"/>
        <v/>
      </c>
      <c r="I38" s="147" t="str">
        <f t="shared" si="3"/>
        <v/>
      </c>
      <c r="J38" s="262" t="str">
        <f t="shared" si="4"/>
        <v/>
      </c>
      <c r="K38" s="149">
        <v>38</v>
      </c>
      <c r="L38" s="144">
        <v>0</v>
      </c>
      <c r="M38" s="150">
        <f t="shared" si="5"/>
        <v>0</v>
      </c>
      <c r="N38" s="146">
        <v>0</v>
      </c>
      <c r="O38" s="144">
        <v>0</v>
      </c>
      <c r="P38" s="145" t="str">
        <f t="shared" si="6"/>
        <v/>
      </c>
      <c r="Q38" s="147" t="str">
        <f t="shared" si="7"/>
        <v/>
      </c>
      <c r="R38" s="147" t="str">
        <f t="shared" si="8"/>
        <v/>
      </c>
      <c r="S38" s="262" t="str">
        <f t="shared" si="9"/>
        <v/>
      </c>
      <c r="T38" s="141"/>
    </row>
    <row r="39" spans="1:20" ht="16.5" x14ac:dyDescent="0.25">
      <c r="A39" s="142" t="s">
        <v>608</v>
      </c>
      <c r="B39" s="143">
        <v>0</v>
      </c>
      <c r="C39" s="144">
        <v>0</v>
      </c>
      <c r="D39" s="145" t="str">
        <f t="shared" si="0"/>
        <v/>
      </c>
      <c r="E39" s="146">
        <v>0</v>
      </c>
      <c r="F39" s="144">
        <v>0</v>
      </c>
      <c r="G39" s="145" t="str">
        <f t="shared" si="1"/>
        <v/>
      </c>
      <c r="H39" s="147" t="str">
        <f t="shared" si="2"/>
        <v/>
      </c>
      <c r="I39" s="147" t="str">
        <f t="shared" si="3"/>
        <v/>
      </c>
      <c r="J39" s="262" t="str">
        <f t="shared" si="4"/>
        <v/>
      </c>
      <c r="K39" s="149">
        <v>6256</v>
      </c>
      <c r="L39" s="144">
        <v>0</v>
      </c>
      <c r="M39" s="150">
        <f t="shared" si="5"/>
        <v>0</v>
      </c>
      <c r="N39" s="146">
        <v>0</v>
      </c>
      <c r="O39" s="144">
        <v>0</v>
      </c>
      <c r="P39" s="145" t="str">
        <f t="shared" si="6"/>
        <v/>
      </c>
      <c r="Q39" s="147" t="str">
        <f t="shared" si="7"/>
        <v/>
      </c>
      <c r="R39" s="147" t="str">
        <f t="shared" si="8"/>
        <v/>
      </c>
      <c r="S39" s="262" t="str">
        <f t="shared" si="9"/>
        <v/>
      </c>
      <c r="T39" s="141"/>
    </row>
    <row r="40" spans="1:20" ht="16.5" x14ac:dyDescent="0.25">
      <c r="A40" s="142" t="s">
        <v>447</v>
      </c>
      <c r="B40" s="143">
        <v>0</v>
      </c>
      <c r="C40" s="144">
        <v>0</v>
      </c>
      <c r="D40" s="145" t="str">
        <f t="shared" si="0"/>
        <v/>
      </c>
      <c r="E40" s="146">
        <v>0</v>
      </c>
      <c r="F40" s="144">
        <v>0</v>
      </c>
      <c r="G40" s="145" t="str">
        <f t="shared" si="1"/>
        <v/>
      </c>
      <c r="H40" s="147" t="str">
        <f t="shared" si="2"/>
        <v/>
      </c>
      <c r="I40" s="147" t="str">
        <f t="shared" si="3"/>
        <v/>
      </c>
      <c r="J40" s="262" t="str">
        <f t="shared" si="4"/>
        <v/>
      </c>
      <c r="K40" s="149">
        <v>0</v>
      </c>
      <c r="L40" s="144">
        <v>0</v>
      </c>
      <c r="M40" s="150" t="str">
        <f t="shared" si="5"/>
        <v/>
      </c>
      <c r="N40" s="146">
        <v>1290</v>
      </c>
      <c r="O40" s="144">
        <v>600</v>
      </c>
      <c r="P40" s="145">
        <f t="shared" si="6"/>
        <v>0.46511627906976744</v>
      </c>
      <c r="Q40" s="147">
        <f t="shared" si="7"/>
        <v>-1</v>
      </c>
      <c r="R40" s="147">
        <f t="shared" si="8"/>
        <v>-1</v>
      </c>
      <c r="S40" s="262" t="str">
        <f t="shared" si="9"/>
        <v/>
      </c>
      <c r="T40" s="141"/>
    </row>
    <row r="41" spans="1:20" ht="16.5" x14ac:dyDescent="0.25">
      <c r="A41" s="142" t="s">
        <v>448</v>
      </c>
      <c r="B41" s="143">
        <v>0</v>
      </c>
      <c r="C41" s="144">
        <v>0</v>
      </c>
      <c r="D41" s="145" t="str">
        <f t="shared" si="0"/>
        <v/>
      </c>
      <c r="E41" s="146">
        <v>1817</v>
      </c>
      <c r="F41" s="144">
        <v>1115</v>
      </c>
      <c r="G41" s="145">
        <f t="shared" si="1"/>
        <v>0.61364887176664829</v>
      </c>
      <c r="H41" s="147">
        <f t="shared" si="2"/>
        <v>-1</v>
      </c>
      <c r="I41" s="147">
        <f t="shared" si="3"/>
        <v>-1</v>
      </c>
      <c r="J41" s="262" t="str">
        <f t="shared" si="4"/>
        <v/>
      </c>
      <c r="K41" s="149">
        <v>2999</v>
      </c>
      <c r="L41" s="144">
        <v>2177</v>
      </c>
      <c r="M41" s="150">
        <f t="shared" si="5"/>
        <v>0.72590863621207069</v>
      </c>
      <c r="N41" s="146">
        <v>1817</v>
      </c>
      <c r="O41" s="144">
        <v>1115</v>
      </c>
      <c r="P41" s="145">
        <f t="shared" si="6"/>
        <v>0.61364887176664829</v>
      </c>
      <c r="Q41" s="147">
        <f t="shared" si="7"/>
        <v>0.65052283984589976</v>
      </c>
      <c r="R41" s="147">
        <f t="shared" si="8"/>
        <v>0.95246636771300452</v>
      </c>
      <c r="S41" s="262">
        <f t="shared" si="9"/>
        <v>0.11225976444542241</v>
      </c>
      <c r="T41" s="141"/>
    </row>
    <row r="42" spans="1:20" ht="16.5" x14ac:dyDescent="0.25">
      <c r="A42" s="142" t="s">
        <v>449</v>
      </c>
      <c r="B42" s="143">
        <v>0</v>
      </c>
      <c r="C42" s="144">
        <v>0</v>
      </c>
      <c r="D42" s="145" t="str">
        <f t="shared" si="0"/>
        <v/>
      </c>
      <c r="E42" s="146">
        <v>0</v>
      </c>
      <c r="F42" s="144">
        <v>0</v>
      </c>
      <c r="G42" s="145" t="str">
        <f t="shared" si="1"/>
        <v/>
      </c>
      <c r="H42" s="147" t="str">
        <f t="shared" si="2"/>
        <v/>
      </c>
      <c r="I42" s="147" t="str">
        <f t="shared" si="3"/>
        <v/>
      </c>
      <c r="J42" s="262" t="str">
        <f t="shared" si="4"/>
        <v/>
      </c>
      <c r="K42" s="149">
        <v>0</v>
      </c>
      <c r="L42" s="144">
        <v>0</v>
      </c>
      <c r="M42" s="150" t="str">
        <f t="shared" si="5"/>
        <v/>
      </c>
      <c r="N42" s="146">
        <v>285</v>
      </c>
      <c r="O42" s="144">
        <v>121</v>
      </c>
      <c r="P42" s="145">
        <f t="shared" si="6"/>
        <v>0.42456140350877192</v>
      </c>
      <c r="Q42" s="147">
        <f t="shared" si="7"/>
        <v>-1</v>
      </c>
      <c r="R42" s="147">
        <f t="shared" si="8"/>
        <v>-1</v>
      </c>
      <c r="S42" s="262" t="str">
        <f t="shared" si="9"/>
        <v/>
      </c>
    </row>
    <row r="43" spans="1:20" ht="16.5" x14ac:dyDescent="0.25">
      <c r="A43" s="142" t="s">
        <v>442</v>
      </c>
      <c r="B43" s="143">
        <v>0</v>
      </c>
      <c r="C43" s="144">
        <v>0</v>
      </c>
      <c r="D43" s="145" t="str">
        <f t="shared" si="0"/>
        <v/>
      </c>
      <c r="E43" s="146">
        <v>0</v>
      </c>
      <c r="F43" s="144">
        <v>0</v>
      </c>
      <c r="G43" s="145" t="str">
        <f t="shared" si="1"/>
        <v/>
      </c>
      <c r="H43" s="147" t="str">
        <f t="shared" si="2"/>
        <v/>
      </c>
      <c r="I43" s="147" t="str">
        <f t="shared" si="3"/>
        <v/>
      </c>
      <c r="J43" s="262" t="str">
        <f t="shared" si="4"/>
        <v/>
      </c>
      <c r="K43" s="149">
        <v>0</v>
      </c>
      <c r="L43" s="144">
        <v>0</v>
      </c>
      <c r="M43" s="150" t="str">
        <f t="shared" si="5"/>
        <v/>
      </c>
      <c r="N43" s="146">
        <v>236</v>
      </c>
      <c r="O43" s="144">
        <v>107</v>
      </c>
      <c r="P43" s="145">
        <f t="shared" si="6"/>
        <v>0.45338983050847459</v>
      </c>
      <c r="Q43" s="147">
        <f t="shared" si="7"/>
        <v>-1</v>
      </c>
      <c r="R43" s="147">
        <f t="shared" si="8"/>
        <v>-1</v>
      </c>
      <c r="S43" s="262" t="str">
        <f t="shared" si="9"/>
        <v/>
      </c>
    </row>
    <row r="44" spans="1:20" ht="16.5" x14ac:dyDescent="0.25">
      <c r="A44" s="142" t="s">
        <v>380</v>
      </c>
      <c r="B44" s="143">
        <v>0</v>
      </c>
      <c r="C44" s="144">
        <v>0</v>
      </c>
      <c r="D44" s="145" t="str">
        <f t="shared" si="0"/>
        <v/>
      </c>
      <c r="E44" s="146">
        <v>0</v>
      </c>
      <c r="F44" s="144">
        <v>0</v>
      </c>
      <c r="G44" s="145" t="str">
        <f t="shared" si="1"/>
        <v/>
      </c>
      <c r="H44" s="147" t="str">
        <f t="shared" si="2"/>
        <v/>
      </c>
      <c r="I44" s="147" t="str">
        <f t="shared" si="3"/>
        <v/>
      </c>
      <c r="J44" s="262" t="str">
        <f t="shared" si="4"/>
        <v/>
      </c>
      <c r="K44" s="149">
        <v>400</v>
      </c>
      <c r="L44" s="144">
        <v>232</v>
      </c>
      <c r="M44" s="150">
        <f t="shared" si="5"/>
        <v>0.57999999999999996</v>
      </c>
      <c r="N44" s="146">
        <v>0</v>
      </c>
      <c r="O44" s="144">
        <v>0</v>
      </c>
      <c r="P44" s="145" t="str">
        <f t="shared" si="6"/>
        <v/>
      </c>
      <c r="Q44" s="147" t="str">
        <f t="shared" si="7"/>
        <v/>
      </c>
      <c r="R44" s="147" t="str">
        <f t="shared" si="8"/>
        <v/>
      </c>
      <c r="S44" s="262" t="str">
        <f t="shared" si="9"/>
        <v/>
      </c>
    </row>
    <row r="45" spans="1:20" ht="16.5" x14ac:dyDescent="0.25">
      <c r="A45" s="142" t="s">
        <v>450</v>
      </c>
      <c r="B45" s="143">
        <v>0</v>
      </c>
      <c r="C45" s="144">
        <v>0</v>
      </c>
      <c r="D45" s="145" t="str">
        <f t="shared" si="0"/>
        <v/>
      </c>
      <c r="E45" s="146">
        <v>0</v>
      </c>
      <c r="F45" s="144">
        <v>0</v>
      </c>
      <c r="G45" s="145" t="str">
        <f t="shared" si="1"/>
        <v/>
      </c>
      <c r="H45" s="147" t="str">
        <f t="shared" si="2"/>
        <v/>
      </c>
      <c r="I45" s="147" t="str">
        <f t="shared" si="3"/>
        <v/>
      </c>
      <c r="J45" s="262" t="str">
        <f t="shared" si="4"/>
        <v/>
      </c>
      <c r="K45" s="149">
        <v>240</v>
      </c>
      <c r="L45" s="144">
        <v>196</v>
      </c>
      <c r="M45" s="150">
        <f t="shared" si="5"/>
        <v>0.81666666666666665</v>
      </c>
      <c r="N45" s="146">
        <v>160</v>
      </c>
      <c r="O45" s="144">
        <v>136</v>
      </c>
      <c r="P45" s="145">
        <f t="shared" si="6"/>
        <v>0.85</v>
      </c>
      <c r="Q45" s="147">
        <f t="shared" si="7"/>
        <v>0.5</v>
      </c>
      <c r="R45" s="147">
        <f t="shared" si="8"/>
        <v>0.44117647058823528</v>
      </c>
      <c r="S45" s="262">
        <f t="shared" si="9"/>
        <v>-3.3333333333333326E-2</v>
      </c>
    </row>
    <row r="46" spans="1:20" ht="16.5" x14ac:dyDescent="0.25">
      <c r="A46" s="142" t="s">
        <v>355</v>
      </c>
      <c r="B46" s="143">
        <v>0</v>
      </c>
      <c r="C46" s="144">
        <v>0</v>
      </c>
      <c r="D46" s="145" t="str">
        <f t="shared" si="0"/>
        <v/>
      </c>
      <c r="E46" s="146">
        <v>10500</v>
      </c>
      <c r="F46" s="144">
        <v>6588</v>
      </c>
      <c r="G46" s="145">
        <f t="shared" si="1"/>
        <v>0.62742857142857145</v>
      </c>
      <c r="H46" s="147">
        <f t="shared" si="2"/>
        <v>-1</v>
      </c>
      <c r="I46" s="147">
        <f t="shared" si="3"/>
        <v>-1</v>
      </c>
      <c r="J46" s="262" t="str">
        <f t="shared" si="4"/>
        <v/>
      </c>
      <c r="K46" s="149">
        <v>26800</v>
      </c>
      <c r="L46" s="144">
        <v>12327</v>
      </c>
      <c r="M46" s="150">
        <f t="shared" si="5"/>
        <v>0.45996268656716416</v>
      </c>
      <c r="N46" s="146">
        <v>104042</v>
      </c>
      <c r="O46" s="144">
        <v>62073</v>
      </c>
      <c r="P46" s="145">
        <f t="shared" si="6"/>
        <v>0.59661482862690063</v>
      </c>
      <c r="Q46" s="147">
        <f t="shared" si="7"/>
        <v>-0.74241171834451469</v>
      </c>
      <c r="R46" s="147">
        <f t="shared" si="8"/>
        <v>-0.80141124160262911</v>
      </c>
      <c r="S46" s="262">
        <f t="shared" si="9"/>
        <v>-0.13665214205973647</v>
      </c>
    </row>
    <row r="47" spans="1:20" ht="16.5" x14ac:dyDescent="0.25">
      <c r="A47" s="142" t="s">
        <v>103</v>
      </c>
      <c r="B47" s="143">
        <v>0</v>
      </c>
      <c r="C47" s="144">
        <v>0</v>
      </c>
      <c r="D47" s="145" t="str">
        <f t="shared" si="0"/>
        <v/>
      </c>
      <c r="E47" s="146">
        <v>20292</v>
      </c>
      <c r="F47" s="144">
        <v>17507</v>
      </c>
      <c r="G47" s="145">
        <f t="shared" si="1"/>
        <v>0.8627537945988567</v>
      </c>
      <c r="H47" s="147">
        <f t="shared" si="2"/>
        <v>-1</v>
      </c>
      <c r="I47" s="147">
        <f t="shared" si="3"/>
        <v>-1</v>
      </c>
      <c r="J47" s="262" t="str">
        <f t="shared" si="4"/>
        <v/>
      </c>
      <c r="K47" s="149">
        <v>135678</v>
      </c>
      <c r="L47" s="144">
        <v>110317</v>
      </c>
      <c r="M47" s="150">
        <f t="shared" si="5"/>
        <v>0.81307949704447291</v>
      </c>
      <c r="N47" s="146">
        <v>248820</v>
      </c>
      <c r="O47" s="144">
        <v>205244</v>
      </c>
      <c r="P47" s="145">
        <f t="shared" si="6"/>
        <v>0.8248693834900731</v>
      </c>
      <c r="Q47" s="147">
        <f t="shared" si="7"/>
        <v>-0.45471425126597542</v>
      </c>
      <c r="R47" s="147">
        <f t="shared" si="8"/>
        <v>-0.4625080392118649</v>
      </c>
      <c r="S47" s="262">
        <f t="shared" si="9"/>
        <v>-1.1789886445600195E-2</v>
      </c>
    </row>
    <row r="48" spans="1:20" ht="16.5" x14ac:dyDescent="0.25">
      <c r="A48" s="142" t="s">
        <v>659</v>
      </c>
      <c r="B48" s="143">
        <v>0</v>
      </c>
      <c r="C48" s="144">
        <v>0</v>
      </c>
      <c r="D48" s="145" t="str">
        <f t="shared" si="0"/>
        <v/>
      </c>
      <c r="E48" s="146">
        <v>2052</v>
      </c>
      <c r="F48" s="144">
        <v>206</v>
      </c>
      <c r="G48" s="145">
        <f t="shared" si="1"/>
        <v>0.10038986354775828</v>
      </c>
      <c r="H48" s="147">
        <f t="shared" si="2"/>
        <v>-1</v>
      </c>
      <c r="I48" s="147">
        <f t="shared" si="3"/>
        <v>-1</v>
      </c>
      <c r="J48" s="262" t="str">
        <f t="shared" si="4"/>
        <v/>
      </c>
      <c r="K48" s="149">
        <v>11400</v>
      </c>
      <c r="L48" s="144">
        <v>2168</v>
      </c>
      <c r="M48" s="150">
        <f t="shared" si="5"/>
        <v>0.19017543859649122</v>
      </c>
      <c r="N48" s="146">
        <v>2052</v>
      </c>
      <c r="O48" s="144">
        <v>206</v>
      </c>
      <c r="P48" s="145">
        <f t="shared" si="6"/>
        <v>0.10038986354775828</v>
      </c>
      <c r="Q48" s="147">
        <f t="shared" si="7"/>
        <v>4.5555555555555554</v>
      </c>
      <c r="R48" s="147">
        <f t="shared" si="8"/>
        <v>9.5242718446601948</v>
      </c>
      <c r="S48" s="262">
        <f t="shared" si="9"/>
        <v>8.9785575048732941E-2</v>
      </c>
    </row>
    <row r="49" spans="1:19" ht="16.5" x14ac:dyDescent="0.25">
      <c r="A49" s="142" t="s">
        <v>111</v>
      </c>
      <c r="B49" s="143">
        <v>0</v>
      </c>
      <c r="C49" s="144">
        <v>0</v>
      </c>
      <c r="D49" s="145" t="str">
        <f t="shared" si="0"/>
        <v/>
      </c>
      <c r="E49" s="146">
        <v>0</v>
      </c>
      <c r="F49" s="144">
        <v>0</v>
      </c>
      <c r="G49" s="145" t="str">
        <f t="shared" si="1"/>
        <v/>
      </c>
      <c r="H49" s="147" t="str">
        <f t="shared" si="2"/>
        <v/>
      </c>
      <c r="I49" s="147" t="str">
        <f t="shared" si="3"/>
        <v/>
      </c>
      <c r="J49" s="262" t="str">
        <f t="shared" si="4"/>
        <v/>
      </c>
      <c r="K49" s="149">
        <v>2497</v>
      </c>
      <c r="L49" s="144">
        <v>2353</v>
      </c>
      <c r="M49" s="150">
        <f t="shared" si="5"/>
        <v>0.94233079695634758</v>
      </c>
      <c r="N49" s="146">
        <v>0</v>
      </c>
      <c r="O49" s="144">
        <v>0</v>
      </c>
      <c r="P49" s="145" t="str">
        <f t="shared" si="6"/>
        <v/>
      </c>
      <c r="Q49" s="147" t="str">
        <f t="shared" si="7"/>
        <v/>
      </c>
      <c r="R49" s="147" t="str">
        <f t="shared" si="8"/>
        <v/>
      </c>
      <c r="S49" s="262" t="str">
        <f t="shared" si="9"/>
        <v/>
      </c>
    </row>
    <row r="50" spans="1:19" ht="16.5" x14ac:dyDescent="0.25">
      <c r="A50" s="142" t="s">
        <v>443</v>
      </c>
      <c r="B50" s="143">
        <v>0</v>
      </c>
      <c r="C50" s="144">
        <v>0</v>
      </c>
      <c r="D50" s="145" t="str">
        <f t="shared" si="0"/>
        <v/>
      </c>
      <c r="E50" s="146">
        <v>0</v>
      </c>
      <c r="F50" s="144">
        <v>0</v>
      </c>
      <c r="G50" s="145" t="str">
        <f t="shared" si="1"/>
        <v/>
      </c>
      <c r="H50" s="147" t="str">
        <f t="shared" si="2"/>
        <v/>
      </c>
      <c r="I50" s="147" t="str">
        <f t="shared" si="3"/>
        <v/>
      </c>
      <c r="J50" s="262" t="str">
        <f t="shared" si="4"/>
        <v/>
      </c>
      <c r="K50" s="149">
        <v>360</v>
      </c>
      <c r="L50" s="144">
        <v>260</v>
      </c>
      <c r="M50" s="150">
        <f t="shared" si="5"/>
        <v>0.72222222222222221</v>
      </c>
      <c r="N50" s="146">
        <v>852</v>
      </c>
      <c r="O50" s="144">
        <v>571</v>
      </c>
      <c r="P50" s="145">
        <f t="shared" si="6"/>
        <v>0.67018779342723001</v>
      </c>
      <c r="Q50" s="147">
        <f t="shared" si="7"/>
        <v>-0.57746478873239437</v>
      </c>
      <c r="R50" s="147">
        <f t="shared" si="8"/>
        <v>-0.54465849387040288</v>
      </c>
      <c r="S50" s="262">
        <f t="shared" si="9"/>
        <v>5.2034428794992205E-2</v>
      </c>
    </row>
    <row r="51" spans="1:19" ht="16.5" x14ac:dyDescent="0.25">
      <c r="A51" s="142" t="s">
        <v>452</v>
      </c>
      <c r="B51" s="143">
        <v>0</v>
      </c>
      <c r="C51" s="144">
        <v>0</v>
      </c>
      <c r="D51" s="145" t="str">
        <f t="shared" si="0"/>
        <v/>
      </c>
      <c r="E51" s="146">
        <v>120</v>
      </c>
      <c r="F51" s="144">
        <v>103</v>
      </c>
      <c r="G51" s="145">
        <f t="shared" si="1"/>
        <v>0.85833333333333328</v>
      </c>
      <c r="H51" s="147">
        <f t="shared" si="2"/>
        <v>-1</v>
      </c>
      <c r="I51" s="147">
        <f t="shared" si="3"/>
        <v>-1</v>
      </c>
      <c r="J51" s="262" t="str">
        <f t="shared" si="4"/>
        <v/>
      </c>
      <c r="K51" s="149">
        <v>120</v>
      </c>
      <c r="L51" s="144">
        <v>104</v>
      </c>
      <c r="M51" s="150">
        <f t="shared" si="5"/>
        <v>0.8666666666666667</v>
      </c>
      <c r="N51" s="146">
        <v>1200</v>
      </c>
      <c r="O51" s="144">
        <v>790</v>
      </c>
      <c r="P51" s="145">
        <f t="shared" si="6"/>
        <v>0.65833333333333333</v>
      </c>
      <c r="Q51" s="147">
        <f t="shared" si="7"/>
        <v>-0.9</v>
      </c>
      <c r="R51" s="147">
        <f t="shared" si="8"/>
        <v>-0.8683544303797468</v>
      </c>
      <c r="S51" s="262">
        <f t="shared" si="9"/>
        <v>0.20833333333333337</v>
      </c>
    </row>
    <row r="52" spans="1:19" ht="16.5" x14ac:dyDescent="0.25">
      <c r="A52" s="142" t="s">
        <v>453</v>
      </c>
      <c r="B52" s="143">
        <v>0</v>
      </c>
      <c r="C52" s="144">
        <v>0</v>
      </c>
      <c r="D52" s="145" t="str">
        <f t="shared" si="0"/>
        <v/>
      </c>
      <c r="E52" s="146">
        <v>0</v>
      </c>
      <c r="F52" s="144">
        <v>0</v>
      </c>
      <c r="G52" s="145" t="str">
        <f t="shared" si="1"/>
        <v/>
      </c>
      <c r="H52" s="147" t="str">
        <f t="shared" si="2"/>
        <v/>
      </c>
      <c r="I52" s="147" t="str">
        <f t="shared" si="3"/>
        <v/>
      </c>
      <c r="J52" s="262" t="str">
        <f t="shared" si="4"/>
        <v/>
      </c>
      <c r="K52" s="149">
        <v>0</v>
      </c>
      <c r="L52" s="144">
        <v>0</v>
      </c>
      <c r="M52" s="150" t="str">
        <f t="shared" si="5"/>
        <v/>
      </c>
      <c r="N52" s="146">
        <v>176</v>
      </c>
      <c r="O52" s="144">
        <v>86</v>
      </c>
      <c r="P52" s="145">
        <f t="shared" si="6"/>
        <v>0.48863636363636365</v>
      </c>
      <c r="Q52" s="147">
        <f t="shared" si="7"/>
        <v>-1</v>
      </c>
      <c r="R52" s="147">
        <f t="shared" si="8"/>
        <v>-1</v>
      </c>
      <c r="S52" s="262" t="str">
        <f t="shared" si="9"/>
        <v/>
      </c>
    </row>
    <row r="53" spans="1:19" ht="16.5" x14ac:dyDescent="0.25">
      <c r="A53" s="142" t="s">
        <v>454</v>
      </c>
      <c r="B53" s="143">
        <v>0</v>
      </c>
      <c r="C53" s="144">
        <v>0</v>
      </c>
      <c r="D53" s="145" t="str">
        <f t="shared" si="0"/>
        <v/>
      </c>
      <c r="E53" s="146">
        <v>0</v>
      </c>
      <c r="F53" s="144">
        <v>0</v>
      </c>
      <c r="G53" s="145" t="str">
        <f t="shared" si="1"/>
        <v/>
      </c>
      <c r="H53" s="147" t="str">
        <f t="shared" si="2"/>
        <v/>
      </c>
      <c r="I53" s="147" t="str">
        <f t="shared" si="3"/>
        <v/>
      </c>
      <c r="J53" s="262" t="str">
        <f t="shared" si="4"/>
        <v/>
      </c>
      <c r="K53" s="149">
        <v>205</v>
      </c>
      <c r="L53" s="144">
        <v>87</v>
      </c>
      <c r="M53" s="150">
        <f t="shared" si="5"/>
        <v>0.42439024390243901</v>
      </c>
      <c r="N53" s="146">
        <v>0</v>
      </c>
      <c r="O53" s="144">
        <v>0</v>
      </c>
      <c r="P53" s="145" t="str">
        <f t="shared" si="6"/>
        <v/>
      </c>
      <c r="Q53" s="147" t="str">
        <f t="shared" si="7"/>
        <v/>
      </c>
      <c r="R53" s="147" t="str">
        <f t="shared" si="8"/>
        <v/>
      </c>
      <c r="S53" s="262" t="str">
        <f t="shared" si="9"/>
        <v/>
      </c>
    </row>
    <row r="54" spans="1:19" ht="16.5" x14ac:dyDescent="0.25">
      <c r="A54" s="142" t="s">
        <v>455</v>
      </c>
      <c r="B54" s="143">
        <v>0</v>
      </c>
      <c r="C54" s="144">
        <v>0</v>
      </c>
      <c r="D54" s="145" t="str">
        <f t="shared" si="0"/>
        <v/>
      </c>
      <c r="E54" s="146">
        <v>0</v>
      </c>
      <c r="F54" s="144">
        <v>0</v>
      </c>
      <c r="G54" s="145" t="str">
        <f t="shared" si="1"/>
        <v/>
      </c>
      <c r="H54" s="147" t="str">
        <f t="shared" si="2"/>
        <v/>
      </c>
      <c r="I54" s="147" t="str">
        <f t="shared" si="3"/>
        <v/>
      </c>
      <c r="J54" s="262" t="str">
        <f t="shared" si="4"/>
        <v/>
      </c>
      <c r="K54" s="149">
        <v>1042</v>
      </c>
      <c r="L54" s="144">
        <v>342</v>
      </c>
      <c r="M54" s="150">
        <f t="shared" si="5"/>
        <v>0.32821497120921306</v>
      </c>
      <c r="N54" s="146">
        <v>0</v>
      </c>
      <c r="O54" s="144">
        <v>0</v>
      </c>
      <c r="P54" s="145" t="str">
        <f t="shared" si="6"/>
        <v/>
      </c>
      <c r="Q54" s="147" t="str">
        <f t="shared" si="7"/>
        <v/>
      </c>
      <c r="R54" s="147" t="str">
        <f t="shared" si="8"/>
        <v/>
      </c>
      <c r="S54" s="262" t="str">
        <f t="shared" si="9"/>
        <v/>
      </c>
    </row>
    <row r="55" spans="1:19" ht="16.5" x14ac:dyDescent="0.25">
      <c r="A55" s="142" t="s">
        <v>403</v>
      </c>
      <c r="B55" s="143">
        <v>0</v>
      </c>
      <c r="C55" s="144">
        <v>0</v>
      </c>
      <c r="D55" s="145" t="str">
        <f t="shared" si="0"/>
        <v/>
      </c>
      <c r="E55" s="146">
        <v>0</v>
      </c>
      <c r="F55" s="144">
        <v>0</v>
      </c>
      <c r="G55" s="145" t="str">
        <f t="shared" si="1"/>
        <v/>
      </c>
      <c r="H55" s="147" t="str">
        <f t="shared" si="2"/>
        <v/>
      </c>
      <c r="I55" s="147" t="str">
        <f t="shared" si="3"/>
        <v/>
      </c>
      <c r="J55" s="262" t="str">
        <f t="shared" si="4"/>
        <v/>
      </c>
      <c r="K55" s="149">
        <v>0</v>
      </c>
      <c r="L55" s="144">
        <v>0</v>
      </c>
      <c r="M55" s="150" t="str">
        <f t="shared" si="5"/>
        <v/>
      </c>
      <c r="N55" s="146">
        <v>4947</v>
      </c>
      <c r="O55" s="144">
        <v>2520</v>
      </c>
      <c r="P55" s="145">
        <f t="shared" si="6"/>
        <v>0.50939963614311701</v>
      </c>
      <c r="Q55" s="147">
        <f t="shared" si="7"/>
        <v>-1</v>
      </c>
      <c r="R55" s="147">
        <f t="shared" si="8"/>
        <v>-1</v>
      </c>
      <c r="S55" s="262" t="str">
        <f t="shared" si="9"/>
        <v/>
      </c>
    </row>
    <row r="56" spans="1:19" ht="16.5" x14ac:dyDescent="0.25">
      <c r="A56" s="142" t="s">
        <v>456</v>
      </c>
      <c r="B56" s="143">
        <v>0</v>
      </c>
      <c r="C56" s="144">
        <v>0</v>
      </c>
      <c r="D56" s="145" t="str">
        <f t="shared" si="0"/>
        <v/>
      </c>
      <c r="E56" s="146">
        <v>0</v>
      </c>
      <c r="F56" s="144">
        <v>0</v>
      </c>
      <c r="G56" s="145" t="str">
        <f t="shared" si="1"/>
        <v/>
      </c>
      <c r="H56" s="147" t="str">
        <f t="shared" si="2"/>
        <v/>
      </c>
      <c r="I56" s="147" t="str">
        <f t="shared" si="3"/>
        <v/>
      </c>
      <c r="J56" s="262" t="str">
        <f t="shared" si="4"/>
        <v/>
      </c>
      <c r="K56" s="149">
        <v>0</v>
      </c>
      <c r="L56" s="144">
        <v>0</v>
      </c>
      <c r="M56" s="150" t="str">
        <f t="shared" si="5"/>
        <v/>
      </c>
      <c r="N56" s="146">
        <v>2280</v>
      </c>
      <c r="O56" s="144">
        <v>794</v>
      </c>
      <c r="P56" s="145">
        <f t="shared" si="6"/>
        <v>0.34824561403508769</v>
      </c>
      <c r="Q56" s="147">
        <f t="shared" si="7"/>
        <v>-1</v>
      </c>
      <c r="R56" s="147">
        <f t="shared" si="8"/>
        <v>-1</v>
      </c>
      <c r="S56" s="262" t="str">
        <f t="shared" si="9"/>
        <v/>
      </c>
    </row>
    <row r="57" spans="1:19" ht="16.5" x14ac:dyDescent="0.25">
      <c r="A57" s="142" t="s">
        <v>444</v>
      </c>
      <c r="B57" s="143">
        <v>0</v>
      </c>
      <c r="C57" s="144">
        <v>0</v>
      </c>
      <c r="D57" s="145" t="str">
        <f t="shared" si="0"/>
        <v/>
      </c>
      <c r="E57" s="146">
        <v>0</v>
      </c>
      <c r="F57" s="144">
        <v>0</v>
      </c>
      <c r="G57" s="145" t="str">
        <f t="shared" si="1"/>
        <v/>
      </c>
      <c r="H57" s="147" t="str">
        <f t="shared" si="2"/>
        <v/>
      </c>
      <c r="I57" s="147" t="str">
        <f t="shared" si="3"/>
        <v/>
      </c>
      <c r="J57" s="262" t="str">
        <f t="shared" si="4"/>
        <v/>
      </c>
      <c r="K57" s="149">
        <v>3272</v>
      </c>
      <c r="L57" s="144">
        <v>2391</v>
      </c>
      <c r="M57" s="150">
        <f t="shared" si="5"/>
        <v>0.73074572127139359</v>
      </c>
      <c r="N57" s="146">
        <v>120</v>
      </c>
      <c r="O57" s="144">
        <v>54</v>
      </c>
      <c r="P57" s="145">
        <f t="shared" si="6"/>
        <v>0.45</v>
      </c>
      <c r="Q57" s="147">
        <f t="shared" si="7"/>
        <v>26.266666666666666</v>
      </c>
      <c r="R57" s="147">
        <f t="shared" si="8"/>
        <v>43.277777777777779</v>
      </c>
      <c r="S57" s="262">
        <f t="shared" si="9"/>
        <v>0.28074572127139358</v>
      </c>
    </row>
    <row r="58" spans="1:19" ht="16.5" x14ac:dyDescent="0.25">
      <c r="A58" s="142" t="s">
        <v>457</v>
      </c>
      <c r="B58" s="143">
        <v>0</v>
      </c>
      <c r="C58" s="144">
        <v>0</v>
      </c>
      <c r="D58" s="145" t="str">
        <f t="shared" si="0"/>
        <v/>
      </c>
      <c r="E58" s="146">
        <v>0</v>
      </c>
      <c r="F58" s="144">
        <v>0</v>
      </c>
      <c r="G58" s="145" t="str">
        <f t="shared" si="1"/>
        <v/>
      </c>
      <c r="H58" s="147" t="str">
        <f t="shared" si="2"/>
        <v/>
      </c>
      <c r="I58" s="147" t="str">
        <f t="shared" si="3"/>
        <v/>
      </c>
      <c r="J58" s="262" t="str">
        <f t="shared" si="4"/>
        <v/>
      </c>
      <c r="K58" s="149">
        <v>122</v>
      </c>
      <c r="L58" s="144">
        <v>122</v>
      </c>
      <c r="M58" s="150">
        <f t="shared" si="5"/>
        <v>1</v>
      </c>
      <c r="N58" s="146">
        <v>112</v>
      </c>
      <c r="O58" s="144">
        <v>112</v>
      </c>
      <c r="P58" s="145">
        <f t="shared" si="6"/>
        <v>1</v>
      </c>
      <c r="Q58" s="147">
        <f t="shared" si="7"/>
        <v>8.9285714285714191E-2</v>
      </c>
      <c r="R58" s="147">
        <f t="shared" si="8"/>
        <v>8.9285714285714191E-2</v>
      </c>
      <c r="S58" s="262">
        <f t="shared" si="9"/>
        <v>0</v>
      </c>
    </row>
    <row r="59" spans="1:19" ht="16.5" x14ac:dyDescent="0.25">
      <c r="A59" s="142" t="s">
        <v>458</v>
      </c>
      <c r="B59" s="143">
        <v>0</v>
      </c>
      <c r="C59" s="144">
        <v>0</v>
      </c>
      <c r="D59" s="145" t="str">
        <f t="shared" si="0"/>
        <v/>
      </c>
      <c r="E59" s="146">
        <v>0</v>
      </c>
      <c r="F59" s="144">
        <v>0</v>
      </c>
      <c r="G59" s="145" t="str">
        <f t="shared" si="1"/>
        <v/>
      </c>
      <c r="H59" s="147" t="str">
        <f t="shared" si="2"/>
        <v/>
      </c>
      <c r="I59" s="147" t="str">
        <f t="shared" si="3"/>
        <v/>
      </c>
      <c r="J59" s="262" t="str">
        <f t="shared" si="4"/>
        <v/>
      </c>
      <c r="K59" s="149">
        <v>0</v>
      </c>
      <c r="L59" s="144">
        <v>0</v>
      </c>
      <c r="M59" s="150" t="str">
        <f t="shared" si="5"/>
        <v/>
      </c>
      <c r="N59" s="146">
        <v>240</v>
      </c>
      <c r="O59" s="144">
        <v>0</v>
      </c>
      <c r="P59" s="145">
        <f t="shared" si="6"/>
        <v>0</v>
      </c>
      <c r="Q59" s="147">
        <f t="shared" si="7"/>
        <v>-1</v>
      </c>
      <c r="R59" s="147" t="str">
        <f t="shared" si="8"/>
        <v/>
      </c>
      <c r="S59" s="262" t="str">
        <f t="shared" si="9"/>
        <v/>
      </c>
    </row>
    <row r="60" spans="1:19" ht="16.5" x14ac:dyDescent="0.25">
      <c r="A60" s="142" t="s">
        <v>459</v>
      </c>
      <c r="B60" s="143">
        <v>0</v>
      </c>
      <c r="C60" s="144">
        <v>0</v>
      </c>
      <c r="D60" s="145" t="str">
        <f t="shared" si="0"/>
        <v/>
      </c>
      <c r="E60" s="146">
        <v>0</v>
      </c>
      <c r="F60" s="144">
        <v>0</v>
      </c>
      <c r="G60" s="145" t="str">
        <f t="shared" si="1"/>
        <v/>
      </c>
      <c r="H60" s="147" t="str">
        <f t="shared" si="2"/>
        <v/>
      </c>
      <c r="I60" s="147" t="str">
        <f t="shared" si="3"/>
        <v/>
      </c>
      <c r="J60" s="262" t="str">
        <f t="shared" si="4"/>
        <v/>
      </c>
      <c r="K60" s="149">
        <v>0</v>
      </c>
      <c r="L60" s="144">
        <v>0</v>
      </c>
      <c r="M60" s="150" t="str">
        <f t="shared" si="5"/>
        <v/>
      </c>
      <c r="N60" s="146">
        <v>531</v>
      </c>
      <c r="O60" s="144">
        <v>160</v>
      </c>
      <c r="P60" s="145">
        <f t="shared" si="6"/>
        <v>0.30131826741996232</v>
      </c>
      <c r="Q60" s="147">
        <f t="shared" si="7"/>
        <v>-1</v>
      </c>
      <c r="R60" s="147">
        <f t="shared" si="8"/>
        <v>-1</v>
      </c>
      <c r="S60" s="262" t="str">
        <f t="shared" si="9"/>
        <v/>
      </c>
    </row>
    <row r="61" spans="1:19" ht="16.5" x14ac:dyDescent="0.25">
      <c r="A61" s="142" t="s">
        <v>402</v>
      </c>
      <c r="B61" s="143">
        <v>0</v>
      </c>
      <c r="C61" s="144">
        <v>0</v>
      </c>
      <c r="D61" s="145" t="str">
        <f t="shared" si="0"/>
        <v/>
      </c>
      <c r="E61" s="146">
        <v>0</v>
      </c>
      <c r="F61" s="144">
        <v>0</v>
      </c>
      <c r="G61" s="145" t="str">
        <f t="shared" si="1"/>
        <v/>
      </c>
      <c r="H61" s="147" t="str">
        <f t="shared" si="2"/>
        <v/>
      </c>
      <c r="I61" s="147" t="str">
        <f t="shared" si="3"/>
        <v/>
      </c>
      <c r="J61" s="262" t="str">
        <f t="shared" si="4"/>
        <v/>
      </c>
      <c r="K61" s="149">
        <v>0</v>
      </c>
      <c r="L61" s="144">
        <v>0</v>
      </c>
      <c r="M61" s="150" t="str">
        <f t="shared" si="5"/>
        <v/>
      </c>
      <c r="N61" s="146">
        <v>460</v>
      </c>
      <c r="O61" s="144">
        <v>233</v>
      </c>
      <c r="P61" s="145">
        <f t="shared" si="6"/>
        <v>0.50652173913043474</v>
      </c>
      <c r="Q61" s="147">
        <f t="shared" si="7"/>
        <v>-1</v>
      </c>
      <c r="R61" s="147">
        <f t="shared" si="8"/>
        <v>-1</v>
      </c>
      <c r="S61" s="262" t="str">
        <f t="shared" si="9"/>
        <v/>
      </c>
    </row>
    <row r="62" spans="1:19" ht="16.5" x14ac:dyDescent="0.25">
      <c r="A62" s="142" t="s">
        <v>460</v>
      </c>
      <c r="B62" s="143">
        <v>0</v>
      </c>
      <c r="C62" s="144">
        <v>0</v>
      </c>
      <c r="D62" s="145" t="str">
        <f t="shared" si="0"/>
        <v/>
      </c>
      <c r="E62" s="146">
        <v>0</v>
      </c>
      <c r="F62" s="144">
        <v>0</v>
      </c>
      <c r="G62" s="145" t="str">
        <f t="shared" si="1"/>
        <v/>
      </c>
      <c r="H62" s="147" t="str">
        <f t="shared" si="2"/>
        <v/>
      </c>
      <c r="I62" s="147" t="str">
        <f t="shared" si="3"/>
        <v/>
      </c>
      <c r="J62" s="262" t="str">
        <f t="shared" si="4"/>
        <v/>
      </c>
      <c r="K62" s="149">
        <v>338</v>
      </c>
      <c r="L62" s="144">
        <v>107</v>
      </c>
      <c r="M62" s="150">
        <f t="shared" si="5"/>
        <v>0.31656804733727811</v>
      </c>
      <c r="N62" s="146">
        <v>0</v>
      </c>
      <c r="O62" s="144">
        <v>0</v>
      </c>
      <c r="P62" s="145" t="str">
        <f t="shared" si="6"/>
        <v/>
      </c>
      <c r="Q62" s="147" t="str">
        <f t="shared" si="7"/>
        <v/>
      </c>
      <c r="R62" s="147" t="str">
        <f t="shared" si="8"/>
        <v/>
      </c>
      <c r="S62" s="262" t="str">
        <f t="shared" si="9"/>
        <v/>
      </c>
    </row>
    <row r="63" spans="1:19" ht="16.5" x14ac:dyDescent="0.25">
      <c r="A63" s="142" t="s">
        <v>461</v>
      </c>
      <c r="B63" s="143">
        <v>0</v>
      </c>
      <c r="C63" s="144">
        <v>0</v>
      </c>
      <c r="D63" s="145" t="str">
        <f t="shared" si="0"/>
        <v/>
      </c>
      <c r="E63" s="146">
        <v>0</v>
      </c>
      <c r="F63" s="144">
        <v>0</v>
      </c>
      <c r="G63" s="145" t="str">
        <f t="shared" si="1"/>
        <v/>
      </c>
      <c r="H63" s="147" t="str">
        <f t="shared" si="2"/>
        <v/>
      </c>
      <c r="I63" s="147" t="str">
        <f t="shared" si="3"/>
        <v/>
      </c>
      <c r="J63" s="262" t="str">
        <f t="shared" si="4"/>
        <v/>
      </c>
      <c r="K63" s="149">
        <v>0</v>
      </c>
      <c r="L63" s="144">
        <v>0</v>
      </c>
      <c r="M63" s="150" t="str">
        <f t="shared" si="5"/>
        <v/>
      </c>
      <c r="N63" s="146">
        <v>136</v>
      </c>
      <c r="O63" s="144">
        <v>60</v>
      </c>
      <c r="P63" s="145">
        <f t="shared" si="6"/>
        <v>0.44117647058823528</v>
      </c>
      <c r="Q63" s="147">
        <f t="shared" si="7"/>
        <v>-1</v>
      </c>
      <c r="R63" s="147">
        <f t="shared" si="8"/>
        <v>-1</v>
      </c>
      <c r="S63" s="262" t="str">
        <f t="shared" si="9"/>
        <v/>
      </c>
    </row>
    <row r="64" spans="1:19" ht="16.5" x14ac:dyDescent="0.25">
      <c r="A64" s="142" t="s">
        <v>356</v>
      </c>
      <c r="B64" s="143">
        <v>0</v>
      </c>
      <c r="C64" s="144">
        <v>0</v>
      </c>
      <c r="D64" s="145" t="str">
        <f t="shared" si="0"/>
        <v/>
      </c>
      <c r="E64" s="146">
        <v>29665</v>
      </c>
      <c r="F64" s="144">
        <v>22763</v>
      </c>
      <c r="G64" s="145">
        <f t="shared" si="1"/>
        <v>0.76733524355300864</v>
      </c>
      <c r="H64" s="147">
        <f t="shared" si="2"/>
        <v>-1</v>
      </c>
      <c r="I64" s="147">
        <f t="shared" si="3"/>
        <v>-1</v>
      </c>
      <c r="J64" s="262" t="str">
        <f t="shared" si="4"/>
        <v/>
      </c>
      <c r="K64" s="149">
        <v>35609</v>
      </c>
      <c r="L64" s="144">
        <v>26070</v>
      </c>
      <c r="M64" s="150">
        <f t="shared" si="5"/>
        <v>0.73211828470330531</v>
      </c>
      <c r="N64" s="146">
        <v>199663</v>
      </c>
      <c r="O64" s="144">
        <v>145794</v>
      </c>
      <c r="P64" s="145">
        <f t="shared" si="6"/>
        <v>0.73020038765319562</v>
      </c>
      <c r="Q64" s="147">
        <f t="shared" si="7"/>
        <v>-0.82165448781196315</v>
      </c>
      <c r="R64" s="147">
        <f t="shared" si="8"/>
        <v>-0.8211860570393843</v>
      </c>
      <c r="S64" s="262">
        <f t="shared" si="9"/>
        <v>1.9178970501096959E-3</v>
      </c>
    </row>
    <row r="65" spans="1:19" ht="16.5" x14ac:dyDescent="0.25">
      <c r="A65" s="142" t="s">
        <v>357</v>
      </c>
      <c r="B65" s="143">
        <v>0</v>
      </c>
      <c r="C65" s="144">
        <v>0</v>
      </c>
      <c r="D65" s="145" t="str">
        <f t="shared" si="0"/>
        <v/>
      </c>
      <c r="E65" s="146">
        <v>0</v>
      </c>
      <c r="F65" s="144">
        <v>0</v>
      </c>
      <c r="G65" s="145" t="str">
        <f t="shared" si="1"/>
        <v/>
      </c>
      <c r="H65" s="147" t="str">
        <f t="shared" si="2"/>
        <v/>
      </c>
      <c r="I65" s="147" t="str">
        <f t="shared" si="3"/>
        <v/>
      </c>
      <c r="J65" s="262" t="str">
        <f t="shared" si="4"/>
        <v/>
      </c>
      <c r="K65" s="149">
        <v>3036</v>
      </c>
      <c r="L65" s="144">
        <v>2020</v>
      </c>
      <c r="M65" s="150">
        <f t="shared" si="5"/>
        <v>0.66534914361001318</v>
      </c>
      <c r="N65" s="146">
        <v>3920</v>
      </c>
      <c r="O65" s="144">
        <v>3108</v>
      </c>
      <c r="P65" s="145">
        <f t="shared" si="6"/>
        <v>0.79285714285714282</v>
      </c>
      <c r="Q65" s="147">
        <f t="shared" si="7"/>
        <v>-0.22551020408163269</v>
      </c>
      <c r="R65" s="147">
        <f t="shared" si="8"/>
        <v>-0.3500643500643501</v>
      </c>
      <c r="S65" s="262">
        <f t="shared" si="9"/>
        <v>-0.12750799924712963</v>
      </c>
    </row>
    <row r="66" spans="1:19" ht="16.5" x14ac:dyDescent="0.25">
      <c r="A66" s="142" t="s">
        <v>646</v>
      </c>
      <c r="B66" s="143">
        <v>0</v>
      </c>
      <c r="C66" s="144">
        <v>0</v>
      </c>
      <c r="D66" s="145" t="str">
        <f t="shared" si="0"/>
        <v/>
      </c>
      <c r="E66" s="146">
        <v>234</v>
      </c>
      <c r="F66" s="144">
        <v>166</v>
      </c>
      <c r="G66" s="145">
        <f t="shared" si="1"/>
        <v>0.70940170940170943</v>
      </c>
      <c r="H66" s="147">
        <f t="shared" si="2"/>
        <v>-1</v>
      </c>
      <c r="I66" s="147">
        <f t="shared" si="3"/>
        <v>-1</v>
      </c>
      <c r="J66" s="262" t="str">
        <f t="shared" si="4"/>
        <v/>
      </c>
      <c r="K66" s="149">
        <v>0</v>
      </c>
      <c r="L66" s="144">
        <v>0</v>
      </c>
      <c r="M66" s="150" t="str">
        <f t="shared" si="5"/>
        <v/>
      </c>
      <c r="N66" s="146">
        <v>234</v>
      </c>
      <c r="O66" s="144">
        <v>166</v>
      </c>
      <c r="P66" s="145">
        <f t="shared" si="6"/>
        <v>0.70940170940170943</v>
      </c>
      <c r="Q66" s="147">
        <f t="shared" si="7"/>
        <v>-1</v>
      </c>
      <c r="R66" s="147">
        <f t="shared" si="8"/>
        <v>-1</v>
      </c>
      <c r="S66" s="262" t="str">
        <f t="shared" si="9"/>
        <v/>
      </c>
    </row>
    <row r="67" spans="1:19" ht="16.5" x14ac:dyDescent="0.25">
      <c r="A67" s="142" t="s">
        <v>446</v>
      </c>
      <c r="B67" s="143">
        <v>0</v>
      </c>
      <c r="C67" s="144">
        <v>0</v>
      </c>
      <c r="D67" s="145" t="str">
        <f t="shared" si="0"/>
        <v/>
      </c>
      <c r="E67" s="146">
        <v>0</v>
      </c>
      <c r="F67" s="144">
        <v>0</v>
      </c>
      <c r="G67" s="145" t="str">
        <f t="shared" si="1"/>
        <v/>
      </c>
      <c r="H67" s="147" t="str">
        <f t="shared" si="2"/>
        <v/>
      </c>
      <c r="I67" s="147" t="str">
        <f t="shared" si="3"/>
        <v/>
      </c>
      <c r="J67" s="262" t="str">
        <f t="shared" si="4"/>
        <v/>
      </c>
      <c r="K67" s="149">
        <v>0</v>
      </c>
      <c r="L67" s="144">
        <v>0</v>
      </c>
      <c r="M67" s="150" t="str">
        <f t="shared" si="5"/>
        <v/>
      </c>
      <c r="N67" s="146">
        <v>100</v>
      </c>
      <c r="O67" s="144">
        <v>60</v>
      </c>
      <c r="P67" s="145">
        <f t="shared" si="6"/>
        <v>0.6</v>
      </c>
      <c r="Q67" s="147">
        <f t="shared" si="7"/>
        <v>-1</v>
      </c>
      <c r="R67" s="147">
        <f t="shared" si="8"/>
        <v>-1</v>
      </c>
      <c r="S67" s="262" t="str">
        <f t="shared" si="9"/>
        <v/>
      </c>
    </row>
    <row r="68" spans="1:19" ht="16.5" x14ac:dyDescent="0.25">
      <c r="A68" s="142" t="s">
        <v>462</v>
      </c>
      <c r="B68" s="143">
        <v>0</v>
      </c>
      <c r="C68" s="144">
        <v>0</v>
      </c>
      <c r="D68" s="145" t="str">
        <f t="shared" si="0"/>
        <v/>
      </c>
      <c r="E68" s="146">
        <v>0</v>
      </c>
      <c r="F68" s="144">
        <v>0</v>
      </c>
      <c r="G68" s="145" t="str">
        <f t="shared" si="1"/>
        <v/>
      </c>
      <c r="H68" s="147" t="str">
        <f t="shared" si="2"/>
        <v/>
      </c>
      <c r="I68" s="147" t="str">
        <f t="shared" si="3"/>
        <v/>
      </c>
      <c r="J68" s="262" t="str">
        <f t="shared" si="4"/>
        <v/>
      </c>
      <c r="K68" s="149">
        <v>0</v>
      </c>
      <c r="L68" s="144">
        <v>0</v>
      </c>
      <c r="M68" s="150" t="str">
        <f t="shared" si="5"/>
        <v/>
      </c>
      <c r="N68" s="146">
        <v>400</v>
      </c>
      <c r="O68" s="144">
        <v>252</v>
      </c>
      <c r="P68" s="145">
        <f t="shared" si="6"/>
        <v>0.63</v>
      </c>
      <c r="Q68" s="147">
        <f t="shared" si="7"/>
        <v>-1</v>
      </c>
      <c r="R68" s="147">
        <f t="shared" si="8"/>
        <v>-1</v>
      </c>
      <c r="S68" s="262" t="str">
        <f t="shared" si="9"/>
        <v/>
      </c>
    </row>
    <row r="69" spans="1:19" ht="16.5" x14ac:dyDescent="0.25">
      <c r="A69" s="142" t="s">
        <v>463</v>
      </c>
      <c r="B69" s="143">
        <v>0</v>
      </c>
      <c r="C69" s="144">
        <v>0</v>
      </c>
      <c r="D69" s="145" t="str">
        <f t="shared" si="0"/>
        <v/>
      </c>
      <c r="E69" s="146">
        <v>0</v>
      </c>
      <c r="F69" s="144">
        <v>0</v>
      </c>
      <c r="G69" s="145" t="str">
        <f t="shared" si="1"/>
        <v/>
      </c>
      <c r="H69" s="147" t="str">
        <f t="shared" si="2"/>
        <v/>
      </c>
      <c r="I69" s="147" t="str">
        <f t="shared" si="3"/>
        <v/>
      </c>
      <c r="J69" s="262" t="str">
        <f t="shared" si="4"/>
        <v/>
      </c>
      <c r="K69" s="149">
        <v>256</v>
      </c>
      <c r="L69" s="144">
        <v>123</v>
      </c>
      <c r="M69" s="150">
        <f t="shared" si="5"/>
        <v>0.48046875</v>
      </c>
      <c r="N69" s="146">
        <v>0</v>
      </c>
      <c r="O69" s="144">
        <v>0</v>
      </c>
      <c r="P69" s="145" t="str">
        <f t="shared" si="6"/>
        <v/>
      </c>
      <c r="Q69" s="147" t="str">
        <f t="shared" si="7"/>
        <v/>
      </c>
      <c r="R69" s="147" t="str">
        <f t="shared" si="8"/>
        <v/>
      </c>
      <c r="S69" s="262" t="str">
        <f t="shared" si="9"/>
        <v/>
      </c>
    </row>
    <row r="70" spans="1:19" ht="16.5" x14ac:dyDescent="0.25">
      <c r="A70" s="142" t="s">
        <v>404</v>
      </c>
      <c r="B70" s="143">
        <v>0</v>
      </c>
      <c r="C70" s="144">
        <v>0</v>
      </c>
      <c r="D70" s="145" t="str">
        <f t="shared" si="0"/>
        <v/>
      </c>
      <c r="E70" s="146">
        <v>0</v>
      </c>
      <c r="F70" s="144">
        <v>0</v>
      </c>
      <c r="G70" s="145" t="str">
        <f t="shared" si="1"/>
        <v/>
      </c>
      <c r="H70" s="147" t="str">
        <f t="shared" si="2"/>
        <v/>
      </c>
      <c r="I70" s="147" t="str">
        <f t="shared" si="3"/>
        <v/>
      </c>
      <c r="J70" s="262" t="str">
        <f t="shared" si="4"/>
        <v/>
      </c>
      <c r="K70" s="149">
        <v>0</v>
      </c>
      <c r="L70" s="144">
        <v>0</v>
      </c>
      <c r="M70" s="150" t="str">
        <f t="shared" si="5"/>
        <v/>
      </c>
      <c r="N70" s="146">
        <v>3460</v>
      </c>
      <c r="O70" s="144">
        <v>1304</v>
      </c>
      <c r="P70" s="145">
        <f t="shared" si="6"/>
        <v>0.37687861271676298</v>
      </c>
      <c r="Q70" s="147">
        <f t="shared" si="7"/>
        <v>-1</v>
      </c>
      <c r="R70" s="147">
        <f t="shared" si="8"/>
        <v>-1</v>
      </c>
      <c r="S70" s="262" t="str">
        <f t="shared" si="9"/>
        <v/>
      </c>
    </row>
    <row r="71" spans="1:19" ht="16.5" x14ac:dyDescent="0.25">
      <c r="A71" s="142" t="s">
        <v>464</v>
      </c>
      <c r="B71" s="143">
        <v>0</v>
      </c>
      <c r="C71" s="144">
        <v>0</v>
      </c>
      <c r="D71" s="145" t="str">
        <f t="shared" si="0"/>
        <v/>
      </c>
      <c r="E71" s="146">
        <v>0</v>
      </c>
      <c r="F71" s="144">
        <v>0</v>
      </c>
      <c r="G71" s="145" t="str">
        <f t="shared" si="1"/>
        <v/>
      </c>
      <c r="H71" s="147" t="str">
        <f t="shared" si="2"/>
        <v/>
      </c>
      <c r="I71" s="147" t="str">
        <f t="shared" si="3"/>
        <v/>
      </c>
      <c r="J71" s="262" t="str">
        <f t="shared" si="4"/>
        <v/>
      </c>
      <c r="K71" s="149">
        <v>160</v>
      </c>
      <c r="L71" s="144">
        <v>158</v>
      </c>
      <c r="M71" s="150">
        <f t="shared" si="5"/>
        <v>0.98750000000000004</v>
      </c>
      <c r="N71" s="146">
        <v>0</v>
      </c>
      <c r="O71" s="144">
        <v>0</v>
      </c>
      <c r="P71" s="145" t="str">
        <f t="shared" si="6"/>
        <v/>
      </c>
      <c r="Q71" s="147" t="str">
        <f t="shared" si="7"/>
        <v/>
      </c>
      <c r="R71" s="147" t="str">
        <f t="shared" si="8"/>
        <v/>
      </c>
      <c r="S71" s="262" t="str">
        <f t="shared" si="9"/>
        <v/>
      </c>
    </row>
    <row r="72" spans="1:19" ht="16.5" x14ac:dyDescent="0.25">
      <c r="A72" s="142" t="s">
        <v>465</v>
      </c>
      <c r="B72" s="143">
        <v>0</v>
      </c>
      <c r="C72" s="144">
        <v>0</v>
      </c>
      <c r="D72" s="145" t="str">
        <f t="shared" si="0"/>
        <v/>
      </c>
      <c r="E72" s="146">
        <v>0</v>
      </c>
      <c r="F72" s="144">
        <v>0</v>
      </c>
      <c r="G72" s="145" t="str">
        <f t="shared" si="1"/>
        <v/>
      </c>
      <c r="H72" s="147" t="str">
        <f t="shared" si="2"/>
        <v/>
      </c>
      <c r="I72" s="147" t="str">
        <f t="shared" si="3"/>
        <v/>
      </c>
      <c r="J72" s="262" t="str">
        <f t="shared" si="4"/>
        <v/>
      </c>
      <c r="K72" s="149">
        <v>0</v>
      </c>
      <c r="L72" s="144">
        <v>0</v>
      </c>
      <c r="M72" s="150" t="str">
        <f t="shared" si="5"/>
        <v/>
      </c>
      <c r="N72" s="146">
        <v>378</v>
      </c>
      <c r="O72" s="144">
        <v>183</v>
      </c>
      <c r="P72" s="145">
        <f t="shared" si="6"/>
        <v>0.48412698412698413</v>
      </c>
      <c r="Q72" s="147">
        <f t="shared" si="7"/>
        <v>-1</v>
      </c>
      <c r="R72" s="147">
        <f t="shared" si="8"/>
        <v>-1</v>
      </c>
      <c r="S72" s="262" t="str">
        <f t="shared" si="9"/>
        <v/>
      </c>
    </row>
    <row r="73" spans="1:19" ht="16.5" x14ac:dyDescent="0.25">
      <c r="A73" s="142" t="s">
        <v>109</v>
      </c>
      <c r="B73" s="143">
        <v>0</v>
      </c>
      <c r="C73" s="144">
        <v>0</v>
      </c>
      <c r="D73" s="145" t="str">
        <f t="shared" ref="D73:D74" si="10">IFERROR(C73/B73,"")</f>
        <v/>
      </c>
      <c r="E73" s="146">
        <v>6500</v>
      </c>
      <c r="F73" s="144">
        <v>3952</v>
      </c>
      <c r="G73" s="145">
        <f t="shared" ref="G73:G74" si="11">IFERROR(F73/E73,"")</f>
        <v>0.60799999999999998</v>
      </c>
      <c r="H73" s="147">
        <f t="shared" ref="H73:I74" si="12">IFERROR(B73/E73-1,"")</f>
        <v>-1</v>
      </c>
      <c r="I73" s="147">
        <f t="shared" si="12"/>
        <v>-1</v>
      </c>
      <c r="J73" s="262" t="str">
        <f t="shared" ref="J73:J74" si="13">IFERROR(D73-G73,"")</f>
        <v/>
      </c>
      <c r="K73" s="149">
        <v>71015</v>
      </c>
      <c r="L73" s="144">
        <v>54511</v>
      </c>
      <c r="M73" s="150">
        <f t="shared" ref="M73:M74" si="14">IFERROR(L73/K73,"")</f>
        <v>0.76759839470534397</v>
      </c>
      <c r="N73" s="146">
        <v>78009</v>
      </c>
      <c r="O73" s="144">
        <v>54512</v>
      </c>
      <c r="P73" s="145">
        <f t="shared" ref="P73:P74" si="15">IFERROR(O73/N73,"")</f>
        <v>0.69879116512197315</v>
      </c>
      <c r="Q73" s="147">
        <f t="shared" ref="Q73:R74" si="16">IFERROR(K73/N73-1,"")</f>
        <v>-8.9656321706469755E-2</v>
      </c>
      <c r="R73" s="147">
        <f t="shared" si="16"/>
        <v>-1.8344584678642306E-5</v>
      </c>
      <c r="S73" s="262">
        <f t="shared" ref="S73:S74" si="17">IFERROR(M73-P73,"")</f>
        <v>6.8807229583370821E-2</v>
      </c>
    </row>
    <row r="74" spans="1:19" ht="16.5" x14ac:dyDescent="0.25">
      <c r="A74" s="142" t="s">
        <v>466</v>
      </c>
      <c r="B74" s="143">
        <v>0</v>
      </c>
      <c r="C74" s="144">
        <v>0</v>
      </c>
      <c r="D74" s="145" t="str">
        <f t="shared" si="10"/>
        <v/>
      </c>
      <c r="E74" s="146">
        <v>0</v>
      </c>
      <c r="F74" s="144">
        <v>0</v>
      </c>
      <c r="G74" s="145" t="str">
        <f t="shared" si="11"/>
        <v/>
      </c>
      <c r="H74" s="147" t="str">
        <f t="shared" si="12"/>
        <v/>
      </c>
      <c r="I74" s="147" t="str">
        <f t="shared" si="12"/>
        <v/>
      </c>
      <c r="J74" s="262" t="str">
        <f t="shared" si="13"/>
        <v/>
      </c>
      <c r="K74" s="149">
        <v>120</v>
      </c>
      <c r="L74" s="144">
        <v>51</v>
      </c>
      <c r="M74" s="150">
        <f t="shared" si="14"/>
        <v>0.42499999999999999</v>
      </c>
      <c r="N74" s="146">
        <v>0</v>
      </c>
      <c r="O74" s="144">
        <v>0</v>
      </c>
      <c r="P74" s="145" t="str">
        <f t="shared" si="15"/>
        <v/>
      </c>
      <c r="Q74" s="147" t="str">
        <f t="shared" si="16"/>
        <v/>
      </c>
      <c r="R74" s="147" t="str">
        <f t="shared" si="16"/>
        <v/>
      </c>
      <c r="S74" s="262" t="str">
        <f t="shared" si="17"/>
        <v/>
      </c>
    </row>
    <row r="75" spans="1:19" ht="17.25" thickBot="1" x14ac:dyDescent="0.3">
      <c r="A75" s="151" t="s">
        <v>467</v>
      </c>
      <c r="B75" s="152">
        <v>0</v>
      </c>
      <c r="C75" s="265">
        <v>0</v>
      </c>
      <c r="D75" s="153"/>
      <c r="E75" s="154">
        <v>0</v>
      </c>
      <c r="F75" s="265">
        <v>0</v>
      </c>
      <c r="G75" s="153"/>
      <c r="H75" s="155"/>
      <c r="I75" s="155"/>
      <c r="J75" s="263"/>
      <c r="K75" s="157">
        <v>54</v>
      </c>
      <c r="L75" s="265">
        <v>0</v>
      </c>
      <c r="M75" s="158"/>
      <c r="N75" s="154">
        <v>0</v>
      </c>
      <c r="O75" s="265">
        <v>0</v>
      </c>
      <c r="P75" s="153"/>
      <c r="Q75" s="155"/>
      <c r="R75" s="155"/>
      <c r="S75" s="263"/>
    </row>
    <row r="76" spans="1:19" ht="15.75" thickTop="1" x14ac:dyDescent="0.25">
      <c r="A76" s="109" t="s">
        <v>468</v>
      </c>
      <c r="B76" s="109">
        <v>0</v>
      </c>
      <c r="C76" s="109">
        <v>0</v>
      </c>
      <c r="E76" s="109">
        <v>0</v>
      </c>
      <c r="F76" s="109">
        <v>0</v>
      </c>
      <c r="K76" s="109">
        <v>0</v>
      </c>
      <c r="L76" s="109">
        <v>0</v>
      </c>
      <c r="N76" s="109">
        <v>200</v>
      </c>
      <c r="O76" s="109">
        <v>85</v>
      </c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phoneticPr fontId="76" type="noConversion"/>
  <conditionalFormatting sqref="H8:J26 Q8:S26">
    <cfRule type="cellIs" dxfId="156" priority="101" stopIfTrue="1" operator="lessThan">
      <formula>0</formula>
    </cfRule>
    <cfRule type="cellIs" dxfId="155" priority="102" stopIfTrue="1" operator="greaterThanOrEqual">
      <formula>0</formula>
    </cfRule>
  </conditionalFormatting>
  <conditionalFormatting sqref="H27:J35">
    <cfRule type="cellIs" dxfId="154" priority="99" stopIfTrue="1" operator="lessThan">
      <formula>0</formula>
    </cfRule>
    <cfRule type="cellIs" dxfId="153" priority="100" stopIfTrue="1" operator="greaterThanOrEqual">
      <formula>0</formula>
    </cfRule>
  </conditionalFormatting>
  <conditionalFormatting sqref="Q27:S36">
    <cfRule type="cellIs" dxfId="152" priority="97" stopIfTrue="1" operator="lessThan">
      <formula>0</formula>
    </cfRule>
    <cfRule type="cellIs" dxfId="151" priority="98" stopIfTrue="1" operator="greaterThanOrEqual">
      <formula>0</formula>
    </cfRule>
  </conditionalFormatting>
  <conditionalFormatting sqref="H36:J36">
    <cfRule type="cellIs" dxfId="150" priority="85" stopIfTrue="1" operator="lessThan">
      <formula>0</formula>
    </cfRule>
    <cfRule type="cellIs" dxfId="149" priority="86" stopIfTrue="1" operator="greaterThanOrEqual">
      <formula>0</formula>
    </cfRule>
  </conditionalFormatting>
  <conditionalFormatting sqref="H20:J20">
    <cfRule type="cellIs" dxfId="148" priority="81" stopIfTrue="1" operator="lessThan">
      <formula>0</formula>
    </cfRule>
    <cfRule type="cellIs" dxfId="147" priority="82" stopIfTrue="1" operator="greaterThanOrEqual">
      <formula>0</formula>
    </cfRule>
  </conditionalFormatting>
  <conditionalFormatting sqref="Q20:S20">
    <cfRule type="cellIs" dxfId="146" priority="79" stopIfTrue="1" operator="lessThan">
      <formula>0</formula>
    </cfRule>
    <cfRule type="cellIs" dxfId="145" priority="80" stopIfTrue="1" operator="greaterThanOrEqual">
      <formula>0</formula>
    </cfRule>
  </conditionalFormatting>
  <conditionalFormatting sqref="H22:J22">
    <cfRule type="cellIs" dxfId="144" priority="73" stopIfTrue="1" operator="lessThan">
      <formula>0</formula>
    </cfRule>
    <cfRule type="cellIs" dxfId="143" priority="74" stopIfTrue="1" operator="greaterThanOrEqual">
      <formula>0</formula>
    </cfRule>
  </conditionalFormatting>
  <conditionalFormatting sqref="Q22:S22">
    <cfRule type="cellIs" dxfId="142" priority="71" stopIfTrue="1" operator="lessThan">
      <formula>0</formula>
    </cfRule>
    <cfRule type="cellIs" dxfId="141" priority="72" stopIfTrue="1" operator="greaterThanOrEqual">
      <formula>0</formula>
    </cfRule>
  </conditionalFormatting>
  <conditionalFormatting sqref="H23:J23">
    <cfRule type="cellIs" dxfId="140" priority="67" stopIfTrue="1" operator="lessThan">
      <formula>0</formula>
    </cfRule>
    <cfRule type="cellIs" dxfId="139" priority="68" stopIfTrue="1" operator="greaterThanOrEqual">
      <formula>0</formula>
    </cfRule>
  </conditionalFormatting>
  <conditionalFormatting sqref="H24:J24">
    <cfRule type="cellIs" dxfId="138" priority="69" stopIfTrue="1" operator="lessThan">
      <formula>0</formula>
    </cfRule>
    <cfRule type="cellIs" dxfId="137" priority="70" stopIfTrue="1" operator="greaterThanOrEqual">
      <formula>0</formula>
    </cfRule>
  </conditionalFormatting>
  <conditionalFormatting sqref="Q23:S23">
    <cfRule type="cellIs" dxfId="136" priority="65" stopIfTrue="1" operator="lessThan">
      <formula>0</formula>
    </cfRule>
    <cfRule type="cellIs" dxfId="135" priority="66" stopIfTrue="1" operator="greaterThanOrEqual">
      <formula>0</formula>
    </cfRule>
  </conditionalFormatting>
  <conditionalFormatting sqref="Q37:S47 Q48:R72">
    <cfRule type="cellIs" dxfId="134" priority="35" stopIfTrue="1" operator="lessThan">
      <formula>0</formula>
    </cfRule>
    <cfRule type="cellIs" dxfId="133" priority="36" stopIfTrue="1" operator="greaterThanOrEqual">
      <formula>0</formula>
    </cfRule>
  </conditionalFormatting>
  <conditionalFormatting sqref="H37:J47 I48:I72">
    <cfRule type="cellIs" dxfId="132" priority="33" stopIfTrue="1" operator="lessThan">
      <formula>0</formula>
    </cfRule>
    <cfRule type="cellIs" dxfId="131" priority="34" stopIfTrue="1" operator="greaterThanOrEqual">
      <formula>0</formula>
    </cfRule>
  </conditionalFormatting>
  <conditionalFormatting sqref="S48:S72">
    <cfRule type="cellIs" dxfId="130" priority="27" stopIfTrue="1" operator="lessThan">
      <formula>0</formula>
    </cfRule>
    <cfRule type="cellIs" dxfId="129" priority="28" stopIfTrue="1" operator="greaterThanOrEqual">
      <formula>0</formula>
    </cfRule>
  </conditionalFormatting>
  <conditionalFormatting sqref="H48:H72 J48:J72">
    <cfRule type="cellIs" dxfId="128" priority="25" stopIfTrue="1" operator="lessThan">
      <formula>0</formula>
    </cfRule>
    <cfRule type="cellIs" dxfId="127" priority="26" stopIfTrue="1" operator="greaterThanOrEqual">
      <formula>0</formula>
    </cfRule>
  </conditionalFormatting>
  <conditionalFormatting sqref="Q73:R73">
    <cfRule type="cellIs" dxfId="126" priority="23" stopIfTrue="1" operator="lessThan">
      <formula>0</formula>
    </cfRule>
    <cfRule type="cellIs" dxfId="125" priority="24" stopIfTrue="1" operator="greaterThanOrEqual">
      <formula>0</formula>
    </cfRule>
  </conditionalFormatting>
  <conditionalFormatting sqref="I73">
    <cfRule type="cellIs" dxfId="124" priority="21" stopIfTrue="1" operator="lessThan">
      <formula>0</formula>
    </cfRule>
    <cfRule type="cellIs" dxfId="123" priority="22" stopIfTrue="1" operator="greaterThanOrEqual">
      <formula>0</formula>
    </cfRule>
  </conditionalFormatting>
  <conditionalFormatting sqref="S73">
    <cfRule type="cellIs" dxfId="122" priority="19" stopIfTrue="1" operator="lessThan">
      <formula>0</formula>
    </cfRule>
    <cfRule type="cellIs" dxfId="121" priority="20" stopIfTrue="1" operator="greaterThanOrEqual">
      <formula>0</formula>
    </cfRule>
  </conditionalFormatting>
  <conditionalFormatting sqref="H73 J73">
    <cfRule type="cellIs" dxfId="120" priority="17" stopIfTrue="1" operator="lessThan">
      <formula>0</formula>
    </cfRule>
    <cfRule type="cellIs" dxfId="119" priority="18" stopIfTrue="1" operator="greaterThanOrEqual">
      <formula>0</formula>
    </cfRule>
  </conditionalFormatting>
  <conditionalFormatting sqref="Q75:R75">
    <cfRule type="cellIs" dxfId="118" priority="15" stopIfTrue="1" operator="lessThan">
      <formula>0</formula>
    </cfRule>
    <cfRule type="cellIs" dxfId="117" priority="16" stopIfTrue="1" operator="greaterThanOrEqual">
      <formula>0</formula>
    </cfRule>
  </conditionalFormatting>
  <conditionalFormatting sqref="I75">
    <cfRule type="cellIs" dxfId="116" priority="13" stopIfTrue="1" operator="lessThan">
      <formula>0</formula>
    </cfRule>
    <cfRule type="cellIs" dxfId="115" priority="14" stopIfTrue="1" operator="greaterThanOrEqual">
      <formula>0</formula>
    </cfRule>
  </conditionalFormatting>
  <conditionalFormatting sqref="S75">
    <cfRule type="cellIs" dxfId="114" priority="11" stopIfTrue="1" operator="lessThan">
      <formula>0</formula>
    </cfRule>
    <cfRule type="cellIs" dxfId="113" priority="12" stopIfTrue="1" operator="greaterThanOrEqual">
      <formula>0</formula>
    </cfRule>
  </conditionalFormatting>
  <conditionalFormatting sqref="H75 J75">
    <cfRule type="cellIs" dxfId="112" priority="9" stopIfTrue="1" operator="lessThan">
      <formula>0</formula>
    </cfRule>
    <cfRule type="cellIs" dxfId="111" priority="10" stopIfTrue="1" operator="greaterThanOrEqual">
      <formula>0</formula>
    </cfRule>
  </conditionalFormatting>
  <conditionalFormatting sqref="Q74:R74">
    <cfRule type="cellIs" dxfId="110" priority="7" stopIfTrue="1" operator="lessThan">
      <formula>0</formula>
    </cfRule>
    <cfRule type="cellIs" dxfId="109" priority="8" stopIfTrue="1" operator="greaterThanOrEqual">
      <formula>0</formula>
    </cfRule>
  </conditionalFormatting>
  <conditionalFormatting sqref="I74">
    <cfRule type="cellIs" dxfId="108" priority="5" stopIfTrue="1" operator="lessThan">
      <formula>0</formula>
    </cfRule>
    <cfRule type="cellIs" dxfId="107" priority="6" stopIfTrue="1" operator="greaterThanOrEqual">
      <formula>0</formula>
    </cfRule>
  </conditionalFormatting>
  <conditionalFormatting sqref="S74">
    <cfRule type="cellIs" dxfId="106" priority="3" stopIfTrue="1" operator="lessThan">
      <formula>0</formula>
    </cfRule>
    <cfRule type="cellIs" dxfId="105" priority="4" stopIfTrue="1" operator="greaterThanOrEqual">
      <formula>0</formula>
    </cfRule>
  </conditionalFormatting>
  <conditionalFormatting sqref="H74 J74">
    <cfRule type="cellIs" dxfId="104" priority="1" stopIfTrue="1" operator="lessThan">
      <formula>0</formula>
    </cfRule>
    <cfRule type="cellIs" dxfId="103" priority="2" stopIfTrue="1" operator="greaterThanOrEqual">
      <formula>0</formula>
    </cfRule>
  </conditionalFormatting>
  <hyperlinks>
    <hyperlink ref="A1:B1" location="INDICE!A1" display="Volver al Indice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8"/>
  <sheetViews>
    <sheetView zoomScale="90" zoomScaleNormal="90" workbookViewId="0">
      <selection sqref="A1:B1"/>
    </sheetView>
  </sheetViews>
  <sheetFormatPr baseColWidth="10" defaultRowHeight="15" x14ac:dyDescent="0.25"/>
  <cols>
    <col min="1" max="1" width="15.28515625" style="109" customWidth="1"/>
    <col min="2" max="3" width="11.140625" style="109" bestFit="1" customWidth="1"/>
    <col min="4" max="4" width="8.5703125" style="159" customWidth="1"/>
    <col min="5" max="6" width="11.140625" style="109" bestFit="1" customWidth="1"/>
    <col min="7" max="7" width="8.42578125" style="159" customWidth="1"/>
    <col min="8" max="8" width="9.42578125" style="159" customWidth="1"/>
    <col min="9" max="9" width="10.85546875" style="159" customWidth="1"/>
    <col min="10" max="10" width="10" style="109" bestFit="1" customWidth="1"/>
    <col min="11" max="12" width="12.42578125" style="109" bestFit="1" customWidth="1"/>
    <col min="13" max="13" width="9.28515625" style="109" customWidth="1"/>
    <col min="14" max="15" width="12.42578125" style="109" bestFit="1" customWidth="1"/>
    <col min="16" max="16" width="9" style="109" customWidth="1"/>
    <col min="17" max="17" width="9.28515625" style="109" customWidth="1"/>
    <col min="18" max="18" width="10.140625" style="109" customWidth="1"/>
    <col min="19" max="19" width="11.140625" style="109" bestFit="1" customWidth="1"/>
  </cols>
  <sheetData>
    <row r="1" spans="1:19" ht="15.75" x14ac:dyDescent="0.25">
      <c r="A1" s="381" t="s">
        <v>25</v>
      </c>
      <c r="B1" s="381"/>
    </row>
    <row r="2" spans="1:19" ht="15.75" thickBot="1" x14ac:dyDescent="0.3"/>
    <row r="3" spans="1:19" ht="19.5" thickTop="1" x14ac:dyDescent="0.25">
      <c r="A3" s="383" t="s">
        <v>112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5"/>
    </row>
    <row r="4" spans="1:19" ht="19.5" thickBot="1" x14ac:dyDescent="0.3">
      <c r="A4" s="386" t="s">
        <v>113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8"/>
    </row>
    <row r="5" spans="1:19" ht="16.5" thickTop="1" thickBot="1" x14ac:dyDescent="0.3">
      <c r="A5" s="389" t="s">
        <v>114</v>
      </c>
      <c r="B5" s="374" t="s">
        <v>73</v>
      </c>
      <c r="C5" s="374"/>
      <c r="D5" s="374"/>
      <c r="E5" s="374"/>
      <c r="F5" s="374"/>
      <c r="G5" s="374"/>
      <c r="H5" s="374"/>
      <c r="I5" s="374"/>
      <c r="J5" s="375"/>
      <c r="K5" s="376" t="s">
        <v>74</v>
      </c>
      <c r="L5" s="374"/>
      <c r="M5" s="374"/>
      <c r="N5" s="374"/>
      <c r="O5" s="374"/>
      <c r="P5" s="374"/>
      <c r="Q5" s="374"/>
      <c r="R5" s="374"/>
      <c r="S5" s="375"/>
    </row>
    <row r="6" spans="1:19" x14ac:dyDescent="0.25">
      <c r="A6" s="390"/>
      <c r="B6" s="382" t="s">
        <v>642</v>
      </c>
      <c r="C6" s="360"/>
      <c r="D6" s="361"/>
      <c r="E6" s="382" t="s">
        <v>643</v>
      </c>
      <c r="F6" s="360"/>
      <c r="G6" s="361"/>
      <c r="H6" s="362" t="s">
        <v>75</v>
      </c>
      <c r="I6" s="363"/>
      <c r="J6" s="364"/>
      <c r="K6" s="379" t="s">
        <v>644</v>
      </c>
      <c r="L6" s="360"/>
      <c r="M6" s="380"/>
      <c r="N6" s="359" t="s">
        <v>645</v>
      </c>
      <c r="O6" s="360"/>
      <c r="P6" s="361"/>
      <c r="Q6" s="362" t="s">
        <v>75</v>
      </c>
      <c r="R6" s="363"/>
      <c r="S6" s="364"/>
    </row>
    <row r="7" spans="1:19" ht="26.25" thickBot="1" x14ac:dyDescent="0.3">
      <c r="A7" s="391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19" ht="16.5" thickTop="1" thickBot="1" x14ac:dyDescent="0.3">
      <c r="A8" s="229" t="s">
        <v>80</v>
      </c>
      <c r="B8" s="243">
        <f>SUM(B9:B678)</f>
        <v>3293512</v>
      </c>
      <c r="C8" s="243">
        <f>SUM(C9:C678)</f>
        <v>2788907</v>
      </c>
      <c r="D8" s="244">
        <f>IFERROR(C8/B8,"")</f>
        <v>0.84678817019643471</v>
      </c>
      <c r="E8" s="245">
        <f>SUM(E9:E678)</f>
        <v>3065888</v>
      </c>
      <c r="F8" s="245">
        <f>SUM(F9:F678)</f>
        <v>2512594</v>
      </c>
      <c r="G8" s="246">
        <f>IFERROR(F8/E8,"")</f>
        <v>0.81953222035508144</v>
      </c>
      <c r="H8" s="233">
        <f>IFERROR(B8/E8-1,"")</f>
        <v>7.4244068928806195E-2</v>
      </c>
      <c r="I8" s="233">
        <f>IFERROR(C8/F8-1,"")</f>
        <v>0.10997120903735347</v>
      </c>
      <c r="J8" s="252">
        <f>IFERROR(D8-G8,"")</f>
        <v>2.7255949841353266E-2</v>
      </c>
      <c r="K8" s="247">
        <f>SUM(K9:K678)</f>
        <v>35922970</v>
      </c>
      <c r="L8" s="248">
        <f>SUM(L9:L678)</f>
        <v>29539091</v>
      </c>
      <c r="M8" s="257">
        <f>IFERROR(L8/K8,"")</f>
        <v>0.82228977726507579</v>
      </c>
      <c r="N8" s="245">
        <f>SUM(N9:N678)</f>
        <v>32233025</v>
      </c>
      <c r="O8" s="248">
        <f>SUM(O9:O678)</f>
        <v>26694758</v>
      </c>
      <c r="P8" s="246">
        <f>IFERROR(O8/N8,"")</f>
        <v>0.82818035229395937</v>
      </c>
      <c r="Q8" s="251">
        <f>IFERROR(K8/N8-1,"")</f>
        <v>0.11447715502966282</v>
      </c>
      <c r="R8" s="251">
        <f>IFERROR(L8/O8-1,"")</f>
        <v>0.10655024480836284</v>
      </c>
      <c r="S8" s="252">
        <f>IFERROR(M8-P8,"")</f>
        <v>-5.8905750288835712E-3</v>
      </c>
    </row>
    <row r="9" spans="1:19" ht="15.75" thickTop="1" x14ac:dyDescent="0.25">
      <c r="A9" s="160" t="s">
        <v>115</v>
      </c>
      <c r="B9" s="163">
        <v>475548</v>
      </c>
      <c r="C9" s="161">
        <v>415519</v>
      </c>
      <c r="D9" s="162">
        <f t="shared" ref="D9:D72" si="0">IFERROR(C9/B9,"")</f>
        <v>0.87376878884991627</v>
      </c>
      <c r="E9" s="163">
        <v>432137</v>
      </c>
      <c r="F9" s="161">
        <v>345601</v>
      </c>
      <c r="G9" s="164">
        <f t="shared" ref="G9:G72" si="1">IFERROR(F9/E9,"")</f>
        <v>0.79974869080870192</v>
      </c>
      <c r="H9" s="165">
        <f t="shared" ref="H9:H72" si="2">IFERROR(B9/E9-1,"")</f>
        <v>0.10045656817166781</v>
      </c>
      <c r="I9" s="165">
        <f t="shared" ref="I9:I72" si="3">IFERROR(C9/F9-1,"")</f>
        <v>0.20230844239455337</v>
      </c>
      <c r="J9" s="254">
        <f t="shared" ref="J9:J72" si="4">IFERROR(D9-G9,"")</f>
        <v>7.4020098041214344E-2</v>
      </c>
      <c r="K9" s="163">
        <v>5536589</v>
      </c>
      <c r="L9" s="161">
        <v>4453617</v>
      </c>
      <c r="M9" s="258">
        <f t="shared" ref="M9:M72" si="5">IFERROR(L9/K9,"")</f>
        <v>0.80439725614453228</v>
      </c>
      <c r="N9" s="163">
        <v>4870190</v>
      </c>
      <c r="O9" s="161">
        <v>3956006</v>
      </c>
      <c r="P9" s="164">
        <f t="shared" ref="P9:P72" si="6">IFERROR(O9/N9,"")</f>
        <v>0.81228986959441007</v>
      </c>
      <c r="Q9" s="253">
        <f t="shared" ref="Q9:Q72" si="7">IFERROR(K9/N9-1,"")</f>
        <v>0.13683223857796101</v>
      </c>
      <c r="R9" s="253">
        <f t="shared" ref="R9:R72" si="8">IFERROR(L9/O9-1,"")</f>
        <v>0.12578620962657783</v>
      </c>
      <c r="S9" s="254">
        <f t="shared" ref="S9:S72" si="9">IFERROR(M9-P9,"")</f>
        <v>-7.8926134498777945E-3</v>
      </c>
    </row>
    <row r="10" spans="1:19" x14ac:dyDescent="0.25">
      <c r="A10" s="160" t="s">
        <v>116</v>
      </c>
      <c r="B10" s="163">
        <v>355999</v>
      </c>
      <c r="C10" s="161">
        <v>304544</v>
      </c>
      <c r="D10" s="162">
        <f t="shared" si="0"/>
        <v>0.85546307714347514</v>
      </c>
      <c r="E10" s="163">
        <v>284356</v>
      </c>
      <c r="F10" s="161">
        <v>239088</v>
      </c>
      <c r="G10" s="164">
        <f t="shared" si="1"/>
        <v>0.84080518786310121</v>
      </c>
      <c r="H10" s="165">
        <f t="shared" si="2"/>
        <v>0.25194826203772736</v>
      </c>
      <c r="I10" s="165">
        <f t="shared" si="3"/>
        <v>0.27377367329184232</v>
      </c>
      <c r="J10" s="254">
        <f t="shared" si="4"/>
        <v>1.4657889280373926E-2</v>
      </c>
      <c r="K10" s="163">
        <v>3868685</v>
      </c>
      <c r="L10" s="161">
        <v>3147137</v>
      </c>
      <c r="M10" s="258">
        <f t="shared" si="5"/>
        <v>0.81349011356572065</v>
      </c>
      <c r="N10" s="163">
        <v>3210715</v>
      </c>
      <c r="O10" s="161">
        <v>2735432</v>
      </c>
      <c r="P10" s="164">
        <f t="shared" si="6"/>
        <v>0.85196973259850217</v>
      </c>
      <c r="Q10" s="253">
        <f t="shared" si="7"/>
        <v>0.20492943160635568</v>
      </c>
      <c r="R10" s="253">
        <f t="shared" si="8"/>
        <v>0.1505082195426537</v>
      </c>
      <c r="S10" s="254">
        <f t="shared" si="9"/>
        <v>-3.847961903278152E-2</v>
      </c>
    </row>
    <row r="11" spans="1:19" x14ac:dyDescent="0.25">
      <c r="A11" s="160" t="s">
        <v>117</v>
      </c>
      <c r="B11" s="163">
        <v>308596</v>
      </c>
      <c r="C11" s="161">
        <v>266594</v>
      </c>
      <c r="D11" s="162">
        <f t="shared" si="0"/>
        <v>0.86389324553785529</v>
      </c>
      <c r="E11" s="163">
        <v>308428</v>
      </c>
      <c r="F11" s="161">
        <v>255250</v>
      </c>
      <c r="G11" s="164">
        <f t="shared" si="1"/>
        <v>0.8275837472603006</v>
      </c>
      <c r="H11" s="165">
        <f t="shared" si="2"/>
        <v>5.4469762797149102E-4</v>
      </c>
      <c r="I11" s="165">
        <f t="shared" si="3"/>
        <v>4.4442703232125291E-2</v>
      </c>
      <c r="J11" s="254">
        <f t="shared" si="4"/>
        <v>3.6309498277554697E-2</v>
      </c>
      <c r="K11" s="163">
        <v>3529393</v>
      </c>
      <c r="L11" s="161">
        <v>2974842</v>
      </c>
      <c r="M11" s="258">
        <f t="shared" si="5"/>
        <v>0.84287638129276055</v>
      </c>
      <c r="N11" s="163">
        <v>3568125</v>
      </c>
      <c r="O11" s="161">
        <v>2947551</v>
      </c>
      <c r="P11" s="164">
        <f t="shared" si="6"/>
        <v>0.82607840252233311</v>
      </c>
      <c r="Q11" s="253">
        <f t="shared" si="7"/>
        <v>-1.085500087581015E-2</v>
      </c>
      <c r="R11" s="253">
        <f t="shared" si="8"/>
        <v>9.2588728744642523E-3</v>
      </c>
      <c r="S11" s="254">
        <f t="shared" si="9"/>
        <v>1.6797978770427435E-2</v>
      </c>
    </row>
    <row r="12" spans="1:19" x14ac:dyDescent="0.25">
      <c r="A12" s="160" t="s">
        <v>158</v>
      </c>
      <c r="B12" s="163">
        <v>183155</v>
      </c>
      <c r="C12" s="161">
        <v>164201</v>
      </c>
      <c r="D12" s="162">
        <f t="shared" si="0"/>
        <v>0.89651388168491164</v>
      </c>
      <c r="E12" s="163">
        <v>180865</v>
      </c>
      <c r="F12" s="161">
        <v>155858</v>
      </c>
      <c r="G12" s="164">
        <f t="shared" si="1"/>
        <v>0.86173665441074832</v>
      </c>
      <c r="H12" s="165">
        <f t="shared" si="2"/>
        <v>1.2661377270339669E-2</v>
      </c>
      <c r="I12" s="165">
        <f t="shared" si="3"/>
        <v>5.3529494796545674E-2</v>
      </c>
      <c r="J12" s="254">
        <f t="shared" si="4"/>
        <v>3.4777227274163325E-2</v>
      </c>
      <c r="K12" s="163">
        <v>2173039</v>
      </c>
      <c r="L12" s="161">
        <v>1854601</v>
      </c>
      <c r="M12" s="258">
        <f t="shared" si="5"/>
        <v>0.85345960196756709</v>
      </c>
      <c r="N12" s="163">
        <v>2056519</v>
      </c>
      <c r="O12" s="161">
        <v>1756938</v>
      </c>
      <c r="P12" s="164">
        <f t="shared" si="6"/>
        <v>0.85432616960990881</v>
      </c>
      <c r="Q12" s="253">
        <f t="shared" si="7"/>
        <v>5.665884924963005E-2</v>
      </c>
      <c r="R12" s="253">
        <f t="shared" si="8"/>
        <v>5.558704974222195E-2</v>
      </c>
      <c r="S12" s="254">
        <f t="shared" si="9"/>
        <v>-8.6656764234172012E-4</v>
      </c>
    </row>
    <row r="13" spans="1:19" x14ac:dyDescent="0.25">
      <c r="A13" s="160" t="s">
        <v>118</v>
      </c>
      <c r="B13" s="163">
        <v>173636</v>
      </c>
      <c r="C13" s="161">
        <v>150003</v>
      </c>
      <c r="D13" s="162">
        <f t="shared" si="0"/>
        <v>0.86389343223755444</v>
      </c>
      <c r="E13" s="163">
        <v>177557</v>
      </c>
      <c r="F13" s="161">
        <v>144751</v>
      </c>
      <c r="G13" s="164">
        <f t="shared" si="1"/>
        <v>0.81523679719751962</v>
      </c>
      <c r="H13" s="165">
        <f t="shared" si="2"/>
        <v>-2.2083049386957376E-2</v>
      </c>
      <c r="I13" s="165">
        <f t="shared" si="3"/>
        <v>3.628299631781462E-2</v>
      </c>
      <c r="J13" s="254">
        <f t="shared" si="4"/>
        <v>4.8656635040034812E-2</v>
      </c>
      <c r="K13" s="163">
        <v>1923227</v>
      </c>
      <c r="L13" s="161">
        <v>1646733</v>
      </c>
      <c r="M13" s="258">
        <f t="shared" si="5"/>
        <v>0.85623433947214755</v>
      </c>
      <c r="N13" s="163">
        <v>1803720</v>
      </c>
      <c r="O13" s="161">
        <v>1526802</v>
      </c>
      <c r="P13" s="164">
        <f t="shared" si="6"/>
        <v>0.8464739538287539</v>
      </c>
      <c r="Q13" s="253">
        <f t="shared" si="7"/>
        <v>6.6255849023129976E-2</v>
      </c>
      <c r="R13" s="253">
        <f t="shared" si="8"/>
        <v>7.855046037403679E-2</v>
      </c>
      <c r="S13" s="254">
        <f t="shared" si="9"/>
        <v>9.7603856433936542E-3</v>
      </c>
    </row>
    <row r="14" spans="1:19" x14ac:dyDescent="0.25">
      <c r="A14" s="160" t="s">
        <v>159</v>
      </c>
      <c r="B14" s="163">
        <v>153821</v>
      </c>
      <c r="C14" s="161">
        <v>130809</v>
      </c>
      <c r="D14" s="162">
        <f t="shared" si="0"/>
        <v>0.85039753999778966</v>
      </c>
      <c r="E14" s="163">
        <v>145240</v>
      </c>
      <c r="F14" s="161">
        <v>120385</v>
      </c>
      <c r="G14" s="164">
        <f t="shared" si="1"/>
        <v>0.82886945744973839</v>
      </c>
      <c r="H14" s="165">
        <f t="shared" si="2"/>
        <v>5.9081520242357577E-2</v>
      </c>
      <c r="I14" s="165">
        <f t="shared" si="3"/>
        <v>8.6588860738464168E-2</v>
      </c>
      <c r="J14" s="254">
        <f t="shared" si="4"/>
        <v>2.1528082548051275E-2</v>
      </c>
      <c r="K14" s="163">
        <v>1723082</v>
      </c>
      <c r="L14" s="161">
        <v>1436219</v>
      </c>
      <c r="M14" s="258">
        <f t="shared" si="5"/>
        <v>0.83351749945736764</v>
      </c>
      <c r="N14" s="163">
        <v>1571535</v>
      </c>
      <c r="O14" s="161">
        <v>1322449</v>
      </c>
      <c r="P14" s="164">
        <f t="shared" si="6"/>
        <v>0.84150146194644093</v>
      </c>
      <c r="Q14" s="253">
        <f t="shared" si="7"/>
        <v>9.6432468891879619E-2</v>
      </c>
      <c r="R14" s="253">
        <f t="shared" si="8"/>
        <v>8.6029782622997208E-2</v>
      </c>
      <c r="S14" s="254">
        <f t="shared" si="9"/>
        <v>-7.983962489073293E-3</v>
      </c>
    </row>
    <row r="15" spans="1:19" x14ac:dyDescent="0.25">
      <c r="A15" s="160" t="s">
        <v>119</v>
      </c>
      <c r="B15" s="163">
        <v>134873</v>
      </c>
      <c r="C15" s="161">
        <v>113635</v>
      </c>
      <c r="D15" s="162">
        <f t="shared" si="0"/>
        <v>0.84253334618492948</v>
      </c>
      <c r="E15" s="163">
        <v>141171</v>
      </c>
      <c r="F15" s="161">
        <v>114749</v>
      </c>
      <c r="G15" s="164">
        <f t="shared" si="1"/>
        <v>0.81283691409708791</v>
      </c>
      <c r="H15" s="165">
        <f t="shared" si="2"/>
        <v>-4.4612562070113548E-2</v>
      </c>
      <c r="I15" s="165">
        <f t="shared" si="3"/>
        <v>-9.7081456047547476E-3</v>
      </c>
      <c r="J15" s="254">
        <f t="shared" si="4"/>
        <v>2.9696432087841562E-2</v>
      </c>
      <c r="K15" s="163">
        <v>1518308</v>
      </c>
      <c r="L15" s="161">
        <v>1262747</v>
      </c>
      <c r="M15" s="258">
        <f t="shared" si="5"/>
        <v>0.83168039686282358</v>
      </c>
      <c r="N15" s="163">
        <v>1656639</v>
      </c>
      <c r="O15" s="161">
        <v>1373166</v>
      </c>
      <c r="P15" s="164">
        <f t="shared" si="6"/>
        <v>0.82888667959646001</v>
      </c>
      <c r="Q15" s="253">
        <f t="shared" si="7"/>
        <v>-8.3500992068881619E-2</v>
      </c>
      <c r="R15" s="253">
        <f t="shared" si="8"/>
        <v>-8.0411982236670565E-2</v>
      </c>
      <c r="S15" s="254">
        <f t="shared" si="9"/>
        <v>2.7937172663635712E-3</v>
      </c>
    </row>
    <row r="16" spans="1:19" x14ac:dyDescent="0.25">
      <c r="A16" s="160" t="s">
        <v>160</v>
      </c>
      <c r="B16" s="163">
        <v>118747</v>
      </c>
      <c r="C16" s="161">
        <v>103571</v>
      </c>
      <c r="D16" s="162">
        <f t="shared" si="0"/>
        <v>0.87219887660319839</v>
      </c>
      <c r="E16" s="163">
        <v>114312</v>
      </c>
      <c r="F16" s="161">
        <v>97898</v>
      </c>
      <c r="G16" s="164">
        <f t="shared" si="1"/>
        <v>0.85641052557911679</v>
      </c>
      <c r="H16" s="165">
        <f t="shared" si="2"/>
        <v>3.8797326614878669E-2</v>
      </c>
      <c r="I16" s="165">
        <f t="shared" si="3"/>
        <v>5.7948068397720043E-2</v>
      </c>
      <c r="J16" s="254">
        <f t="shared" si="4"/>
        <v>1.5788351024081604E-2</v>
      </c>
      <c r="K16" s="163">
        <v>1369211</v>
      </c>
      <c r="L16" s="161">
        <v>1180718</v>
      </c>
      <c r="M16" s="258">
        <f t="shared" si="5"/>
        <v>0.86233458539260932</v>
      </c>
      <c r="N16" s="163">
        <v>1314845</v>
      </c>
      <c r="O16" s="161">
        <v>1131771</v>
      </c>
      <c r="P16" s="164">
        <f t="shared" si="6"/>
        <v>0.86076381626731668</v>
      </c>
      <c r="Q16" s="253">
        <f t="shared" si="7"/>
        <v>4.1347839479178194E-2</v>
      </c>
      <c r="R16" s="253">
        <f t="shared" si="8"/>
        <v>4.3248148256140206E-2</v>
      </c>
      <c r="S16" s="254">
        <f t="shared" si="9"/>
        <v>1.570769125292637E-3</v>
      </c>
    </row>
    <row r="17" spans="1:19" x14ac:dyDescent="0.25">
      <c r="A17" s="160" t="s">
        <v>120</v>
      </c>
      <c r="B17" s="163">
        <v>104111</v>
      </c>
      <c r="C17" s="161">
        <v>88060</v>
      </c>
      <c r="D17" s="162">
        <f t="shared" si="0"/>
        <v>0.84582801048880518</v>
      </c>
      <c r="E17" s="163">
        <v>137423</v>
      </c>
      <c r="F17" s="161">
        <v>109090</v>
      </c>
      <c r="G17" s="164">
        <f t="shared" si="1"/>
        <v>0.79382636094394676</v>
      </c>
      <c r="H17" s="165">
        <f t="shared" si="2"/>
        <v>-0.24240483761815712</v>
      </c>
      <c r="I17" s="165">
        <f t="shared" si="3"/>
        <v>-0.19277660647172057</v>
      </c>
      <c r="J17" s="254">
        <f t="shared" si="4"/>
        <v>5.2001649544858419E-2</v>
      </c>
      <c r="K17" s="163">
        <v>1096730</v>
      </c>
      <c r="L17" s="161">
        <v>929720</v>
      </c>
      <c r="M17" s="258">
        <f t="shared" si="5"/>
        <v>0.84772004048398419</v>
      </c>
      <c r="N17" s="163">
        <v>1046150</v>
      </c>
      <c r="O17" s="161">
        <v>860594</v>
      </c>
      <c r="P17" s="164">
        <f t="shared" si="6"/>
        <v>0.82262964202074274</v>
      </c>
      <c r="Q17" s="253">
        <f t="shared" si="7"/>
        <v>4.8348707164364679E-2</v>
      </c>
      <c r="R17" s="253">
        <f t="shared" si="8"/>
        <v>8.0323590450316784E-2</v>
      </c>
      <c r="S17" s="254">
        <f t="shared" si="9"/>
        <v>2.5090398463241459E-2</v>
      </c>
    </row>
    <row r="18" spans="1:19" x14ac:dyDescent="0.25">
      <c r="A18" s="160" t="s">
        <v>121</v>
      </c>
      <c r="B18" s="163">
        <v>100396</v>
      </c>
      <c r="C18" s="161">
        <v>87666</v>
      </c>
      <c r="D18" s="162">
        <f t="shared" si="0"/>
        <v>0.87320211960635885</v>
      </c>
      <c r="E18" s="163">
        <v>76349</v>
      </c>
      <c r="F18" s="161">
        <v>68818</v>
      </c>
      <c r="G18" s="164">
        <f t="shared" si="1"/>
        <v>0.90136085606884175</v>
      </c>
      <c r="H18" s="165">
        <f t="shared" si="2"/>
        <v>0.31496155810816129</v>
      </c>
      <c r="I18" s="165">
        <f t="shared" si="3"/>
        <v>0.27388183324130311</v>
      </c>
      <c r="J18" s="254">
        <f t="shared" si="4"/>
        <v>-2.8158736462482903E-2</v>
      </c>
      <c r="K18" s="163">
        <v>1074491</v>
      </c>
      <c r="L18" s="161">
        <v>890052</v>
      </c>
      <c r="M18" s="258">
        <f t="shared" si="5"/>
        <v>0.82834756177576174</v>
      </c>
      <c r="N18" s="163">
        <v>895266</v>
      </c>
      <c r="O18" s="161">
        <v>798008</v>
      </c>
      <c r="P18" s="164">
        <f t="shared" si="6"/>
        <v>0.89136413088400546</v>
      </c>
      <c r="Q18" s="253">
        <f t="shared" si="7"/>
        <v>0.20019189827380912</v>
      </c>
      <c r="R18" s="253">
        <f t="shared" si="8"/>
        <v>0.11534220208318713</v>
      </c>
      <c r="S18" s="254">
        <f t="shared" si="9"/>
        <v>-6.3016569108243714E-2</v>
      </c>
    </row>
    <row r="19" spans="1:19" x14ac:dyDescent="0.25">
      <c r="A19" s="160" t="s">
        <v>122</v>
      </c>
      <c r="B19" s="163">
        <v>96922</v>
      </c>
      <c r="C19" s="161">
        <v>78304</v>
      </c>
      <c r="D19" s="162">
        <f t="shared" si="0"/>
        <v>0.80790738944718432</v>
      </c>
      <c r="E19" s="163">
        <v>76323</v>
      </c>
      <c r="F19" s="161">
        <v>59626</v>
      </c>
      <c r="G19" s="164">
        <f t="shared" si="1"/>
        <v>0.78123239390485177</v>
      </c>
      <c r="H19" s="165">
        <f t="shared" si="2"/>
        <v>0.26989243085308501</v>
      </c>
      <c r="I19" s="165">
        <f t="shared" si="3"/>
        <v>0.31325260792271825</v>
      </c>
      <c r="J19" s="254">
        <f t="shared" si="4"/>
        <v>2.6674995542332547E-2</v>
      </c>
      <c r="K19" s="163">
        <v>874015</v>
      </c>
      <c r="L19" s="161">
        <v>708713</v>
      </c>
      <c r="M19" s="258">
        <f t="shared" si="5"/>
        <v>0.81087052281711414</v>
      </c>
      <c r="N19" s="163">
        <v>780265</v>
      </c>
      <c r="O19" s="161">
        <v>645491</v>
      </c>
      <c r="P19" s="164">
        <f t="shared" si="6"/>
        <v>0.82727150391213244</v>
      </c>
      <c r="Q19" s="253">
        <f t="shared" si="7"/>
        <v>0.12015148699480305</v>
      </c>
      <c r="R19" s="253">
        <f t="shared" si="8"/>
        <v>9.7944045695447235E-2</v>
      </c>
      <c r="S19" s="254">
        <f t="shared" si="9"/>
        <v>-1.6400981095018308E-2</v>
      </c>
    </row>
    <row r="20" spans="1:19" x14ac:dyDescent="0.25">
      <c r="A20" s="160" t="s">
        <v>124</v>
      </c>
      <c r="B20" s="163">
        <v>73764</v>
      </c>
      <c r="C20" s="161">
        <v>59513</v>
      </c>
      <c r="D20" s="162">
        <f t="shared" si="0"/>
        <v>0.80680277642210296</v>
      </c>
      <c r="E20" s="163">
        <v>80494</v>
      </c>
      <c r="F20" s="161">
        <v>62072</v>
      </c>
      <c r="G20" s="164">
        <f t="shared" si="1"/>
        <v>0.77113822148234656</v>
      </c>
      <c r="H20" s="165">
        <f t="shared" si="2"/>
        <v>-8.3608716177603348E-2</v>
      </c>
      <c r="I20" s="165">
        <f t="shared" si="3"/>
        <v>-4.1226317824461955E-2</v>
      </c>
      <c r="J20" s="254">
        <f t="shared" si="4"/>
        <v>3.5664554939756399E-2</v>
      </c>
      <c r="K20" s="163">
        <v>628471</v>
      </c>
      <c r="L20" s="161">
        <v>520322</v>
      </c>
      <c r="M20" s="258">
        <f t="shared" si="5"/>
        <v>0.82791727860155839</v>
      </c>
      <c r="N20" s="163">
        <v>524900</v>
      </c>
      <c r="O20" s="161">
        <v>422164</v>
      </c>
      <c r="P20" s="164">
        <f t="shared" si="6"/>
        <v>0.80427510001905123</v>
      </c>
      <c r="Q20" s="253">
        <f t="shared" si="7"/>
        <v>0.19731567917698611</v>
      </c>
      <c r="R20" s="253">
        <f t="shared" si="8"/>
        <v>0.23251153580125261</v>
      </c>
      <c r="S20" s="254">
        <f t="shared" si="9"/>
        <v>2.3642178582507167E-2</v>
      </c>
    </row>
    <row r="21" spans="1:19" x14ac:dyDescent="0.25">
      <c r="A21" s="160" t="s">
        <v>161</v>
      </c>
      <c r="B21" s="163">
        <v>51558</v>
      </c>
      <c r="C21" s="161">
        <v>40113</v>
      </c>
      <c r="D21" s="162">
        <f t="shared" si="0"/>
        <v>0.77801699057372276</v>
      </c>
      <c r="E21" s="163">
        <v>35207</v>
      </c>
      <c r="F21" s="161">
        <v>28736</v>
      </c>
      <c r="G21" s="164">
        <f t="shared" si="1"/>
        <v>0.81620132360042041</v>
      </c>
      <c r="H21" s="165">
        <f t="shared" si="2"/>
        <v>0.4644246882722185</v>
      </c>
      <c r="I21" s="165">
        <f t="shared" si="3"/>
        <v>0.39591453229398654</v>
      </c>
      <c r="J21" s="254">
        <f t="shared" si="4"/>
        <v>-3.8184333026697659E-2</v>
      </c>
      <c r="K21" s="163">
        <v>465048</v>
      </c>
      <c r="L21" s="161">
        <v>364900</v>
      </c>
      <c r="M21" s="258">
        <f t="shared" si="5"/>
        <v>0.78465018664739983</v>
      </c>
      <c r="N21" s="163">
        <v>357824</v>
      </c>
      <c r="O21" s="161">
        <v>306653</v>
      </c>
      <c r="P21" s="164">
        <f t="shared" si="6"/>
        <v>0.85699394115542837</v>
      </c>
      <c r="Q21" s="253">
        <f t="shared" si="7"/>
        <v>0.29965569665533898</v>
      </c>
      <c r="R21" s="253">
        <f t="shared" si="8"/>
        <v>0.18994433447577563</v>
      </c>
      <c r="S21" s="254">
        <f t="shared" si="9"/>
        <v>-7.2343754508028546E-2</v>
      </c>
    </row>
    <row r="22" spans="1:19" x14ac:dyDescent="0.25">
      <c r="A22" s="160" t="s">
        <v>127</v>
      </c>
      <c r="B22" s="163">
        <v>49808</v>
      </c>
      <c r="C22" s="161">
        <v>43976</v>
      </c>
      <c r="D22" s="162">
        <f t="shared" si="0"/>
        <v>0.88291037584323806</v>
      </c>
      <c r="E22" s="163">
        <v>41856</v>
      </c>
      <c r="F22" s="161">
        <v>36411</v>
      </c>
      <c r="G22" s="164">
        <f t="shared" si="1"/>
        <v>0.86991112385321101</v>
      </c>
      <c r="H22" s="165">
        <f t="shared" si="2"/>
        <v>0.18998470948012236</v>
      </c>
      <c r="I22" s="165">
        <f t="shared" si="3"/>
        <v>0.2077668836340667</v>
      </c>
      <c r="J22" s="254">
        <f t="shared" si="4"/>
        <v>1.299925199002705E-2</v>
      </c>
      <c r="K22" s="163">
        <v>434660</v>
      </c>
      <c r="L22" s="161">
        <v>383929</v>
      </c>
      <c r="M22" s="258">
        <f t="shared" si="5"/>
        <v>0.88328578659181889</v>
      </c>
      <c r="N22" s="163">
        <v>360300</v>
      </c>
      <c r="O22" s="161">
        <v>309360</v>
      </c>
      <c r="P22" s="164">
        <f t="shared" si="6"/>
        <v>0.85861781848459617</v>
      </c>
      <c r="Q22" s="253">
        <f t="shared" si="7"/>
        <v>0.20638356924784906</v>
      </c>
      <c r="R22" s="253">
        <f t="shared" si="8"/>
        <v>0.24104279803465212</v>
      </c>
      <c r="S22" s="254">
        <f t="shared" si="9"/>
        <v>2.4667968107222715E-2</v>
      </c>
    </row>
    <row r="23" spans="1:19" x14ac:dyDescent="0.25">
      <c r="A23" s="160" t="s">
        <v>125</v>
      </c>
      <c r="B23" s="163">
        <v>48575</v>
      </c>
      <c r="C23" s="161">
        <v>43123</v>
      </c>
      <c r="D23" s="162">
        <f t="shared" si="0"/>
        <v>0.88776119402985076</v>
      </c>
      <c r="E23" s="163">
        <v>40797</v>
      </c>
      <c r="F23" s="161">
        <v>33423</v>
      </c>
      <c r="G23" s="164">
        <f t="shared" si="1"/>
        <v>0.81925141554526071</v>
      </c>
      <c r="H23" s="165">
        <f t="shared" si="2"/>
        <v>0.19065127337794441</v>
      </c>
      <c r="I23" s="165">
        <f t="shared" si="3"/>
        <v>0.29021931005594959</v>
      </c>
      <c r="J23" s="254">
        <f t="shared" si="4"/>
        <v>6.8509778484590056E-2</v>
      </c>
      <c r="K23" s="163">
        <v>530303</v>
      </c>
      <c r="L23" s="161">
        <v>436039</v>
      </c>
      <c r="M23" s="258">
        <f t="shared" si="5"/>
        <v>0.82224501841400111</v>
      </c>
      <c r="N23" s="163">
        <v>440798</v>
      </c>
      <c r="O23" s="161">
        <v>379769</v>
      </c>
      <c r="P23" s="164">
        <f t="shared" si="6"/>
        <v>0.86154882735402616</v>
      </c>
      <c r="Q23" s="253">
        <f t="shared" si="7"/>
        <v>0.20305219170685884</v>
      </c>
      <c r="R23" s="253">
        <f t="shared" si="8"/>
        <v>0.14816901853495157</v>
      </c>
      <c r="S23" s="254">
        <f t="shared" si="9"/>
        <v>-3.9303808940025053E-2</v>
      </c>
    </row>
    <row r="24" spans="1:19" x14ac:dyDescent="0.25">
      <c r="A24" s="160" t="s">
        <v>123</v>
      </c>
      <c r="B24" s="163">
        <v>48146</v>
      </c>
      <c r="C24" s="161">
        <v>39012</v>
      </c>
      <c r="D24" s="162">
        <f t="shared" si="0"/>
        <v>0.81028538196319533</v>
      </c>
      <c r="E24" s="163">
        <v>60444</v>
      </c>
      <c r="F24" s="161">
        <v>47727</v>
      </c>
      <c r="G24" s="164">
        <f t="shared" si="1"/>
        <v>0.78960690887432994</v>
      </c>
      <c r="H24" s="165">
        <f t="shared" si="2"/>
        <v>-0.20346105486069754</v>
      </c>
      <c r="I24" s="165">
        <f t="shared" si="3"/>
        <v>-0.18260104343453387</v>
      </c>
      <c r="J24" s="254">
        <f t="shared" si="4"/>
        <v>2.067847308886539E-2</v>
      </c>
      <c r="K24" s="163">
        <v>580358</v>
      </c>
      <c r="L24" s="161">
        <v>457316</v>
      </c>
      <c r="M24" s="258">
        <f t="shared" si="5"/>
        <v>0.78798948235399524</v>
      </c>
      <c r="N24" s="163">
        <v>473205</v>
      </c>
      <c r="O24" s="161">
        <v>407128</v>
      </c>
      <c r="P24" s="164">
        <f t="shared" si="6"/>
        <v>0.86036284485582359</v>
      </c>
      <c r="Q24" s="253">
        <f t="shared" si="7"/>
        <v>0.22644097167189692</v>
      </c>
      <c r="R24" s="253">
        <f t="shared" si="8"/>
        <v>0.12327327032284696</v>
      </c>
      <c r="S24" s="254">
        <f t="shared" si="9"/>
        <v>-7.2373362501828353E-2</v>
      </c>
    </row>
    <row r="25" spans="1:19" x14ac:dyDescent="0.25">
      <c r="A25" s="160" t="s">
        <v>129</v>
      </c>
      <c r="B25" s="163">
        <v>43676</v>
      </c>
      <c r="C25" s="161">
        <v>37537</v>
      </c>
      <c r="D25" s="162">
        <f t="shared" si="0"/>
        <v>0.85944225661690632</v>
      </c>
      <c r="E25" s="163">
        <v>34350</v>
      </c>
      <c r="F25" s="161">
        <v>29488</v>
      </c>
      <c r="G25" s="164">
        <f t="shared" si="1"/>
        <v>0.85845705967976715</v>
      </c>
      <c r="H25" s="165">
        <f t="shared" si="2"/>
        <v>0.2714992721979621</v>
      </c>
      <c r="I25" s="165">
        <f t="shared" si="3"/>
        <v>0.27295849158979935</v>
      </c>
      <c r="J25" s="254">
        <f t="shared" si="4"/>
        <v>9.8519693713916556E-4</v>
      </c>
      <c r="K25" s="163">
        <v>428404</v>
      </c>
      <c r="L25" s="161">
        <v>366417</v>
      </c>
      <c r="M25" s="258">
        <f t="shared" si="5"/>
        <v>0.85530713998935581</v>
      </c>
      <c r="N25" s="163">
        <v>298540</v>
      </c>
      <c r="O25" s="161">
        <v>254341</v>
      </c>
      <c r="P25" s="164">
        <f t="shared" si="6"/>
        <v>0.85194948750586186</v>
      </c>
      <c r="Q25" s="253">
        <f t="shared" si="7"/>
        <v>0.4349969853285991</v>
      </c>
      <c r="R25" s="253">
        <f t="shared" si="8"/>
        <v>0.44065250981949422</v>
      </c>
      <c r="S25" s="254">
        <f t="shared" si="9"/>
        <v>3.3576524834939558E-3</v>
      </c>
    </row>
    <row r="26" spans="1:19" x14ac:dyDescent="0.25">
      <c r="A26" s="160" t="s">
        <v>132</v>
      </c>
      <c r="B26" s="163">
        <v>36578</v>
      </c>
      <c r="C26" s="161">
        <v>31523</v>
      </c>
      <c r="D26" s="162">
        <f t="shared" si="0"/>
        <v>0.86180217617146915</v>
      </c>
      <c r="E26" s="163">
        <v>43680</v>
      </c>
      <c r="F26" s="161">
        <v>34536</v>
      </c>
      <c r="G26" s="164">
        <f t="shared" si="1"/>
        <v>0.79065934065934063</v>
      </c>
      <c r="H26" s="165">
        <f t="shared" si="2"/>
        <v>-0.16259157509157507</v>
      </c>
      <c r="I26" s="165">
        <f t="shared" si="3"/>
        <v>-8.7242297892054621E-2</v>
      </c>
      <c r="J26" s="254">
        <f t="shared" si="4"/>
        <v>7.1142835512128522E-2</v>
      </c>
      <c r="K26" s="163">
        <v>384790</v>
      </c>
      <c r="L26" s="161">
        <v>329701</v>
      </c>
      <c r="M26" s="258">
        <f t="shared" si="5"/>
        <v>0.85683359754671384</v>
      </c>
      <c r="N26" s="163">
        <v>356350</v>
      </c>
      <c r="O26" s="161">
        <v>289278</v>
      </c>
      <c r="P26" s="164">
        <f t="shared" si="6"/>
        <v>0.81178055282727657</v>
      </c>
      <c r="Q26" s="253">
        <f t="shared" si="7"/>
        <v>7.9809176371544721E-2</v>
      </c>
      <c r="R26" s="253">
        <f t="shared" si="8"/>
        <v>0.13973755349525363</v>
      </c>
      <c r="S26" s="254">
        <f t="shared" si="9"/>
        <v>4.5053044719437274E-2</v>
      </c>
    </row>
    <row r="27" spans="1:19" x14ac:dyDescent="0.25">
      <c r="A27" s="160" t="s">
        <v>136</v>
      </c>
      <c r="B27" s="163">
        <v>36300</v>
      </c>
      <c r="C27" s="161">
        <v>27907</v>
      </c>
      <c r="D27" s="162">
        <f t="shared" si="0"/>
        <v>0.7687878787878788</v>
      </c>
      <c r="E27" s="163">
        <v>28939</v>
      </c>
      <c r="F27" s="161">
        <v>24828</v>
      </c>
      <c r="G27" s="164">
        <f t="shared" si="1"/>
        <v>0.8579425688517226</v>
      </c>
      <c r="H27" s="165">
        <f t="shared" si="2"/>
        <v>0.25436262483154226</v>
      </c>
      <c r="I27" s="165">
        <f t="shared" si="3"/>
        <v>0.12401321089092954</v>
      </c>
      <c r="J27" s="254">
        <f t="shared" si="4"/>
        <v>-8.91546900638438E-2</v>
      </c>
      <c r="K27" s="163">
        <v>328392</v>
      </c>
      <c r="L27" s="161">
        <v>276980</v>
      </c>
      <c r="M27" s="258">
        <f t="shared" si="5"/>
        <v>0.84344320202684597</v>
      </c>
      <c r="N27" s="163">
        <v>331646</v>
      </c>
      <c r="O27" s="161">
        <v>286046</v>
      </c>
      <c r="P27" s="164">
        <f t="shared" si="6"/>
        <v>0.86250399522382304</v>
      </c>
      <c r="Q27" s="253">
        <f t="shared" si="7"/>
        <v>-9.8116666566158139E-3</v>
      </c>
      <c r="R27" s="253">
        <f t="shared" si="8"/>
        <v>-3.1694203030281809E-2</v>
      </c>
      <c r="S27" s="254">
        <f t="shared" si="9"/>
        <v>-1.9060793196977066E-2</v>
      </c>
    </row>
    <row r="28" spans="1:19" x14ac:dyDescent="0.25">
      <c r="A28" s="160" t="s">
        <v>130</v>
      </c>
      <c r="B28" s="163">
        <v>36253</v>
      </c>
      <c r="C28" s="161">
        <v>27495</v>
      </c>
      <c r="D28" s="162">
        <f t="shared" si="0"/>
        <v>0.75841999282817973</v>
      </c>
      <c r="E28" s="163">
        <v>28481</v>
      </c>
      <c r="F28" s="161">
        <v>21826</v>
      </c>
      <c r="G28" s="164">
        <f t="shared" si="1"/>
        <v>0.76633545170464523</v>
      </c>
      <c r="H28" s="165">
        <f t="shared" si="2"/>
        <v>0.27288367683718961</v>
      </c>
      <c r="I28" s="165">
        <f t="shared" si="3"/>
        <v>0.2597360945661138</v>
      </c>
      <c r="J28" s="254">
        <f t="shared" si="4"/>
        <v>-7.9154588764654976E-3</v>
      </c>
      <c r="K28" s="163">
        <v>369704</v>
      </c>
      <c r="L28" s="161">
        <v>278326</v>
      </c>
      <c r="M28" s="258">
        <f t="shared" si="5"/>
        <v>0.75283470019258647</v>
      </c>
      <c r="N28" s="163">
        <v>402722</v>
      </c>
      <c r="O28" s="161">
        <v>309648</v>
      </c>
      <c r="P28" s="164">
        <f t="shared" si="6"/>
        <v>0.76888771907171694</v>
      </c>
      <c r="Q28" s="253">
        <f t="shared" si="7"/>
        <v>-8.1987077934654651E-2</v>
      </c>
      <c r="R28" s="253">
        <f t="shared" si="8"/>
        <v>-0.10115356792228591</v>
      </c>
      <c r="S28" s="254">
        <f t="shared" si="9"/>
        <v>-1.6053018879130465E-2</v>
      </c>
    </row>
    <row r="29" spans="1:19" x14ac:dyDescent="0.25">
      <c r="A29" s="160" t="s">
        <v>140</v>
      </c>
      <c r="B29" s="163">
        <v>33634</v>
      </c>
      <c r="C29" s="161">
        <v>27350</v>
      </c>
      <c r="D29" s="162">
        <f t="shared" si="0"/>
        <v>0.81316524944996138</v>
      </c>
      <c r="E29" s="163">
        <v>26732</v>
      </c>
      <c r="F29" s="161">
        <v>22307</v>
      </c>
      <c r="G29" s="164">
        <f t="shared" si="1"/>
        <v>0.8344680532694897</v>
      </c>
      <c r="H29" s="165">
        <f t="shared" si="2"/>
        <v>0.25819242855005231</v>
      </c>
      <c r="I29" s="165">
        <f t="shared" si="3"/>
        <v>0.2260725332855158</v>
      </c>
      <c r="J29" s="254">
        <f t="shared" si="4"/>
        <v>-2.1302803819528315E-2</v>
      </c>
      <c r="K29" s="163">
        <v>251368</v>
      </c>
      <c r="L29" s="161">
        <v>211544</v>
      </c>
      <c r="M29" s="258">
        <f t="shared" si="5"/>
        <v>0.84157092390439514</v>
      </c>
      <c r="N29" s="163">
        <v>217358</v>
      </c>
      <c r="O29" s="161">
        <v>178013</v>
      </c>
      <c r="P29" s="164">
        <f t="shared" si="6"/>
        <v>0.8189852685431408</v>
      </c>
      <c r="Q29" s="253">
        <f t="shared" si="7"/>
        <v>0.15646997119958783</v>
      </c>
      <c r="R29" s="253">
        <f t="shared" si="8"/>
        <v>0.18836264767179922</v>
      </c>
      <c r="S29" s="254">
        <f t="shared" si="9"/>
        <v>2.2585655361254342E-2</v>
      </c>
    </row>
    <row r="30" spans="1:19" x14ac:dyDescent="0.25">
      <c r="A30" s="160" t="s">
        <v>131</v>
      </c>
      <c r="B30" s="163">
        <v>32517</v>
      </c>
      <c r="C30" s="161">
        <v>29448</v>
      </c>
      <c r="D30" s="162">
        <f t="shared" si="0"/>
        <v>0.90561859950179902</v>
      </c>
      <c r="E30" s="163">
        <v>31748</v>
      </c>
      <c r="F30" s="161">
        <v>27392</v>
      </c>
      <c r="G30" s="164">
        <f t="shared" si="1"/>
        <v>0.86279450674058211</v>
      </c>
      <c r="H30" s="165">
        <f t="shared" si="2"/>
        <v>2.4221998236109377E-2</v>
      </c>
      <c r="I30" s="165">
        <f t="shared" si="3"/>
        <v>7.5058411214953269E-2</v>
      </c>
      <c r="J30" s="254">
        <f t="shared" si="4"/>
        <v>4.2824092761216903E-2</v>
      </c>
      <c r="K30" s="163">
        <v>360153</v>
      </c>
      <c r="L30" s="161">
        <v>304455</v>
      </c>
      <c r="M30" s="258">
        <f t="shared" si="5"/>
        <v>0.8453490599828406</v>
      </c>
      <c r="N30" s="163">
        <v>305500</v>
      </c>
      <c r="O30" s="161">
        <v>264108</v>
      </c>
      <c r="P30" s="164">
        <f t="shared" si="6"/>
        <v>0.86451063829787234</v>
      </c>
      <c r="Q30" s="253">
        <f t="shared" si="7"/>
        <v>0.17889689034369893</v>
      </c>
      <c r="R30" s="253">
        <f t="shared" si="8"/>
        <v>0.15276704984324585</v>
      </c>
      <c r="S30" s="254">
        <f t="shared" si="9"/>
        <v>-1.9161578315031735E-2</v>
      </c>
    </row>
    <row r="31" spans="1:19" x14ac:dyDescent="0.25">
      <c r="A31" s="160" t="s">
        <v>128</v>
      </c>
      <c r="B31" s="163">
        <v>32144</v>
      </c>
      <c r="C31" s="161">
        <v>25090</v>
      </c>
      <c r="D31" s="162">
        <f t="shared" si="0"/>
        <v>0.78055002488800396</v>
      </c>
      <c r="E31" s="163">
        <v>22650</v>
      </c>
      <c r="F31" s="161">
        <v>17768</v>
      </c>
      <c r="G31" s="164">
        <f t="shared" si="1"/>
        <v>0.78445916114790282</v>
      </c>
      <c r="H31" s="165">
        <f t="shared" si="2"/>
        <v>0.41916114790286985</v>
      </c>
      <c r="I31" s="165">
        <f t="shared" si="3"/>
        <v>0.41208914903196758</v>
      </c>
      <c r="J31" s="254">
        <f t="shared" si="4"/>
        <v>-3.9091362598988599E-3</v>
      </c>
      <c r="K31" s="163">
        <v>366406</v>
      </c>
      <c r="L31" s="161">
        <v>284044</v>
      </c>
      <c r="M31" s="258">
        <f t="shared" si="5"/>
        <v>0.77521656304754838</v>
      </c>
      <c r="N31" s="163">
        <v>329650</v>
      </c>
      <c r="O31" s="161">
        <v>263838</v>
      </c>
      <c r="P31" s="164">
        <f t="shared" si="6"/>
        <v>0.80035795540725008</v>
      </c>
      <c r="Q31" s="253">
        <f t="shared" si="7"/>
        <v>0.11150007583801003</v>
      </c>
      <c r="R31" s="253">
        <f t="shared" si="8"/>
        <v>7.6584874051501384E-2</v>
      </c>
      <c r="S31" s="254">
        <f t="shared" si="9"/>
        <v>-2.5141392359701698E-2</v>
      </c>
    </row>
    <row r="32" spans="1:19" x14ac:dyDescent="0.25">
      <c r="A32" s="160" t="s">
        <v>133</v>
      </c>
      <c r="B32" s="163">
        <v>31050</v>
      </c>
      <c r="C32" s="161">
        <v>25581</v>
      </c>
      <c r="D32" s="162">
        <f t="shared" si="0"/>
        <v>0.8238647342995169</v>
      </c>
      <c r="E32" s="163">
        <v>31456</v>
      </c>
      <c r="F32" s="161">
        <v>24984</v>
      </c>
      <c r="G32" s="164">
        <f t="shared" si="1"/>
        <v>0.79425228891149546</v>
      </c>
      <c r="H32" s="165">
        <f t="shared" si="2"/>
        <v>-1.2906917599186163E-2</v>
      </c>
      <c r="I32" s="165">
        <f t="shared" si="3"/>
        <v>2.3895292987512029E-2</v>
      </c>
      <c r="J32" s="254">
        <f t="shared" si="4"/>
        <v>2.9612445388021436E-2</v>
      </c>
      <c r="K32" s="163">
        <v>355034</v>
      </c>
      <c r="L32" s="161">
        <v>288187</v>
      </c>
      <c r="M32" s="258">
        <f t="shared" si="5"/>
        <v>0.81171662432330427</v>
      </c>
      <c r="N32" s="163">
        <v>318112</v>
      </c>
      <c r="O32" s="161">
        <v>250464</v>
      </c>
      <c r="P32" s="164">
        <f t="shared" si="6"/>
        <v>0.78734533749119806</v>
      </c>
      <c r="Q32" s="253">
        <f t="shared" si="7"/>
        <v>0.11606603963383955</v>
      </c>
      <c r="R32" s="253">
        <f t="shared" si="8"/>
        <v>0.15061246326817423</v>
      </c>
      <c r="S32" s="254">
        <f t="shared" si="9"/>
        <v>2.4371286832106209E-2</v>
      </c>
    </row>
    <row r="33" spans="1:19" x14ac:dyDescent="0.25">
      <c r="A33" s="160" t="s">
        <v>134</v>
      </c>
      <c r="B33" s="163">
        <v>29090</v>
      </c>
      <c r="C33" s="161">
        <v>25249</v>
      </c>
      <c r="D33" s="162">
        <f t="shared" si="0"/>
        <v>0.86796149879683737</v>
      </c>
      <c r="E33" s="163">
        <v>21828</v>
      </c>
      <c r="F33" s="161">
        <v>18089</v>
      </c>
      <c r="G33" s="164">
        <f t="shared" si="1"/>
        <v>0.82870624885468203</v>
      </c>
      <c r="H33" s="165">
        <f t="shared" si="2"/>
        <v>0.33269195528678752</v>
      </c>
      <c r="I33" s="165">
        <f t="shared" si="3"/>
        <v>0.39582066449223285</v>
      </c>
      <c r="J33" s="254">
        <f t="shared" si="4"/>
        <v>3.9255249942155346E-2</v>
      </c>
      <c r="K33" s="163">
        <v>298915</v>
      </c>
      <c r="L33" s="161">
        <v>260273</v>
      </c>
      <c r="M33" s="258">
        <f t="shared" si="5"/>
        <v>0.87072579161300034</v>
      </c>
      <c r="N33" s="163">
        <v>198574</v>
      </c>
      <c r="O33" s="161">
        <v>171770</v>
      </c>
      <c r="P33" s="164">
        <f t="shared" si="6"/>
        <v>0.86501757531197443</v>
      </c>
      <c r="Q33" s="253">
        <f t="shared" si="7"/>
        <v>0.50530784493438219</v>
      </c>
      <c r="R33" s="253">
        <f t="shared" si="8"/>
        <v>0.51524131105548121</v>
      </c>
      <c r="S33" s="254">
        <f t="shared" si="9"/>
        <v>5.7082163010259146E-3</v>
      </c>
    </row>
    <row r="34" spans="1:19" x14ac:dyDescent="0.25">
      <c r="A34" s="160" t="s">
        <v>137</v>
      </c>
      <c r="B34" s="163">
        <v>27735</v>
      </c>
      <c r="C34" s="161">
        <v>23970</v>
      </c>
      <c r="D34" s="162">
        <f t="shared" si="0"/>
        <v>0.86425094645754463</v>
      </c>
      <c r="E34" s="163">
        <v>24393</v>
      </c>
      <c r="F34" s="161">
        <v>20874</v>
      </c>
      <c r="G34" s="164">
        <f t="shared" si="1"/>
        <v>0.85573730168490958</v>
      </c>
      <c r="H34" s="165">
        <f t="shared" si="2"/>
        <v>0.13700651826343613</v>
      </c>
      <c r="I34" s="165">
        <f t="shared" si="3"/>
        <v>0.14831848232250655</v>
      </c>
      <c r="J34" s="254">
        <f t="shared" si="4"/>
        <v>8.5136447726350539E-3</v>
      </c>
      <c r="K34" s="163">
        <v>266542</v>
      </c>
      <c r="L34" s="161">
        <v>219009</v>
      </c>
      <c r="M34" s="258">
        <f t="shared" si="5"/>
        <v>0.82166787973377553</v>
      </c>
      <c r="N34" s="163">
        <v>279764</v>
      </c>
      <c r="O34" s="161">
        <v>224975</v>
      </c>
      <c r="P34" s="164">
        <f t="shared" si="6"/>
        <v>0.80415993480219039</v>
      </c>
      <c r="Q34" s="253">
        <f t="shared" si="7"/>
        <v>-4.7261263064583003E-2</v>
      </c>
      <c r="R34" s="253">
        <f t="shared" si="8"/>
        <v>-2.6518502055783988E-2</v>
      </c>
      <c r="S34" s="254">
        <f t="shared" si="9"/>
        <v>1.750794493158514E-2</v>
      </c>
    </row>
    <row r="35" spans="1:19" x14ac:dyDescent="0.25">
      <c r="A35" s="160" t="s">
        <v>126</v>
      </c>
      <c r="B35" s="163">
        <v>25485</v>
      </c>
      <c r="C35" s="161">
        <v>18434</v>
      </c>
      <c r="D35" s="162">
        <f t="shared" si="0"/>
        <v>0.72332744751814793</v>
      </c>
      <c r="E35" s="163">
        <v>7980</v>
      </c>
      <c r="F35" s="161">
        <v>5757</v>
      </c>
      <c r="G35" s="164">
        <f t="shared" si="1"/>
        <v>0.72142857142857142</v>
      </c>
      <c r="H35" s="165">
        <f t="shared" si="2"/>
        <v>2.1936090225563909</v>
      </c>
      <c r="I35" s="165">
        <f t="shared" si="3"/>
        <v>2.2020149383359389</v>
      </c>
      <c r="J35" s="254">
        <f t="shared" si="4"/>
        <v>1.8988760895765067E-3</v>
      </c>
      <c r="K35" s="163">
        <v>366500</v>
      </c>
      <c r="L35" s="161">
        <v>314359</v>
      </c>
      <c r="M35" s="258">
        <f t="shared" si="5"/>
        <v>0.8577326057298772</v>
      </c>
      <c r="N35" s="163">
        <v>100521</v>
      </c>
      <c r="O35" s="161">
        <v>76134</v>
      </c>
      <c r="P35" s="164">
        <f t="shared" si="6"/>
        <v>0.75739397737786129</v>
      </c>
      <c r="Q35" s="253">
        <f t="shared" si="7"/>
        <v>2.646004317505795</v>
      </c>
      <c r="R35" s="253">
        <f t="shared" si="8"/>
        <v>3.1290225129377154</v>
      </c>
      <c r="S35" s="254">
        <f t="shared" si="9"/>
        <v>0.1003386283520159</v>
      </c>
    </row>
    <row r="36" spans="1:19" x14ac:dyDescent="0.25">
      <c r="A36" s="160" t="s">
        <v>135</v>
      </c>
      <c r="B36" s="163">
        <v>23419</v>
      </c>
      <c r="C36" s="161">
        <v>21422</v>
      </c>
      <c r="D36" s="162">
        <f t="shared" si="0"/>
        <v>0.91472735812801576</v>
      </c>
      <c r="E36" s="163">
        <v>40403</v>
      </c>
      <c r="F36" s="161">
        <v>31799</v>
      </c>
      <c r="G36" s="164">
        <f t="shared" si="1"/>
        <v>0.7870455164220479</v>
      </c>
      <c r="H36" s="165">
        <f t="shared" si="2"/>
        <v>-0.42036482439422818</v>
      </c>
      <c r="I36" s="165">
        <f t="shared" si="3"/>
        <v>-0.32633101669863829</v>
      </c>
      <c r="J36" s="254">
        <f t="shared" si="4"/>
        <v>0.12768184170596786</v>
      </c>
      <c r="K36" s="163">
        <v>279663</v>
      </c>
      <c r="L36" s="161">
        <v>233791</v>
      </c>
      <c r="M36" s="258">
        <f t="shared" si="5"/>
        <v>0.83597401157822093</v>
      </c>
      <c r="N36" s="163">
        <v>247775</v>
      </c>
      <c r="O36" s="161">
        <v>206973</v>
      </c>
      <c r="P36" s="164">
        <f t="shared" si="6"/>
        <v>0.83532640500454036</v>
      </c>
      <c r="Q36" s="253">
        <f t="shared" si="7"/>
        <v>0.12869740692160225</v>
      </c>
      <c r="R36" s="253">
        <f t="shared" si="8"/>
        <v>0.12957245631072656</v>
      </c>
      <c r="S36" s="254">
        <f t="shared" si="9"/>
        <v>6.4760657368057029E-4</v>
      </c>
    </row>
    <row r="37" spans="1:19" x14ac:dyDescent="0.25">
      <c r="A37" s="160" t="s">
        <v>139</v>
      </c>
      <c r="B37" s="163">
        <v>21960</v>
      </c>
      <c r="C37" s="161">
        <v>18716</v>
      </c>
      <c r="D37" s="162">
        <f t="shared" si="0"/>
        <v>0.85227686703096539</v>
      </c>
      <c r="E37" s="163">
        <v>20264</v>
      </c>
      <c r="F37" s="161">
        <v>15712</v>
      </c>
      <c r="G37" s="164">
        <f t="shared" si="1"/>
        <v>0.7753651796288985</v>
      </c>
      <c r="H37" s="165">
        <f t="shared" si="2"/>
        <v>8.3695223055665124E-2</v>
      </c>
      <c r="I37" s="165">
        <f t="shared" si="3"/>
        <v>0.19119144602851335</v>
      </c>
      <c r="J37" s="254">
        <f t="shared" si="4"/>
        <v>7.6911687402066886E-2</v>
      </c>
      <c r="K37" s="163">
        <v>231838</v>
      </c>
      <c r="L37" s="161">
        <v>192718</v>
      </c>
      <c r="M37" s="258">
        <f t="shared" si="5"/>
        <v>0.8312614843123215</v>
      </c>
      <c r="N37" s="163">
        <v>235477</v>
      </c>
      <c r="O37" s="161">
        <v>183950</v>
      </c>
      <c r="P37" s="164">
        <f t="shared" si="6"/>
        <v>0.78118032759038036</v>
      </c>
      <c r="Q37" s="253">
        <f t="shared" si="7"/>
        <v>-1.5453738581687415E-2</v>
      </c>
      <c r="R37" s="253">
        <f t="shared" si="8"/>
        <v>4.7665126393041657E-2</v>
      </c>
      <c r="S37" s="254">
        <f t="shared" si="9"/>
        <v>5.0081156721941134E-2</v>
      </c>
    </row>
    <row r="38" spans="1:19" x14ac:dyDescent="0.25">
      <c r="A38" s="160" t="s">
        <v>143</v>
      </c>
      <c r="B38" s="163">
        <v>21951</v>
      </c>
      <c r="C38" s="161">
        <v>13730</v>
      </c>
      <c r="D38" s="162">
        <f t="shared" si="0"/>
        <v>0.62548403261810392</v>
      </c>
      <c r="E38" s="163">
        <v>12762</v>
      </c>
      <c r="F38" s="161">
        <v>10378</v>
      </c>
      <c r="G38" s="164">
        <f t="shared" si="1"/>
        <v>0.81319542391474686</v>
      </c>
      <c r="H38" s="165">
        <f t="shared" si="2"/>
        <v>0.72002820874471096</v>
      </c>
      <c r="I38" s="165">
        <f t="shared" si="3"/>
        <v>0.32299094237810744</v>
      </c>
      <c r="J38" s="254">
        <f t="shared" si="4"/>
        <v>-0.18771139129664294</v>
      </c>
      <c r="K38" s="163">
        <v>193374</v>
      </c>
      <c r="L38" s="161">
        <v>144205</v>
      </c>
      <c r="M38" s="258">
        <f t="shared" si="5"/>
        <v>0.74573107036106201</v>
      </c>
      <c r="N38" s="163">
        <v>153894</v>
      </c>
      <c r="O38" s="161">
        <v>124898</v>
      </c>
      <c r="P38" s="164">
        <f t="shared" si="6"/>
        <v>0.81158459719027387</v>
      </c>
      <c r="Q38" s="253">
        <f t="shared" si="7"/>
        <v>0.25654021599282628</v>
      </c>
      <c r="R38" s="253">
        <f t="shared" si="8"/>
        <v>0.15458213902544471</v>
      </c>
      <c r="S38" s="254">
        <f t="shared" si="9"/>
        <v>-6.5853526829211861E-2</v>
      </c>
    </row>
    <row r="39" spans="1:19" x14ac:dyDescent="0.25">
      <c r="A39" s="160" t="s">
        <v>141</v>
      </c>
      <c r="B39" s="163">
        <v>20736</v>
      </c>
      <c r="C39" s="161">
        <v>17656</v>
      </c>
      <c r="D39" s="162">
        <f t="shared" si="0"/>
        <v>0.85146604938271608</v>
      </c>
      <c r="E39" s="163">
        <v>20028</v>
      </c>
      <c r="F39" s="161">
        <v>15612</v>
      </c>
      <c r="G39" s="164">
        <f t="shared" si="1"/>
        <v>0.7795086878370282</v>
      </c>
      <c r="H39" s="165">
        <f t="shared" si="2"/>
        <v>3.5350509286998122E-2</v>
      </c>
      <c r="I39" s="165">
        <f t="shared" si="3"/>
        <v>0.13092492954137835</v>
      </c>
      <c r="J39" s="254">
        <f t="shared" si="4"/>
        <v>7.1957361545687881E-2</v>
      </c>
      <c r="K39" s="163">
        <v>224429</v>
      </c>
      <c r="L39" s="161">
        <v>179979</v>
      </c>
      <c r="M39" s="258">
        <f t="shared" si="5"/>
        <v>0.80194181678838294</v>
      </c>
      <c r="N39" s="163">
        <v>188940</v>
      </c>
      <c r="O39" s="161">
        <v>146993</v>
      </c>
      <c r="P39" s="164">
        <f t="shared" si="6"/>
        <v>0.77798772096961999</v>
      </c>
      <c r="Q39" s="253">
        <f t="shared" si="7"/>
        <v>0.18783211601566641</v>
      </c>
      <c r="R39" s="253">
        <f t="shared" si="8"/>
        <v>0.22440524378711912</v>
      </c>
      <c r="S39" s="254">
        <f t="shared" si="9"/>
        <v>2.3954095818762955E-2</v>
      </c>
    </row>
    <row r="40" spans="1:19" x14ac:dyDescent="0.25">
      <c r="A40" s="160" t="s">
        <v>138</v>
      </c>
      <c r="B40" s="163">
        <v>18407</v>
      </c>
      <c r="C40" s="161">
        <v>14903</v>
      </c>
      <c r="D40" s="162">
        <f t="shared" si="0"/>
        <v>0.80963763785516385</v>
      </c>
      <c r="E40" s="163">
        <v>19814</v>
      </c>
      <c r="F40" s="161">
        <v>15994</v>
      </c>
      <c r="G40" s="164">
        <f t="shared" si="1"/>
        <v>0.80720702533562128</v>
      </c>
      <c r="H40" s="165">
        <f t="shared" si="2"/>
        <v>-7.1010396689209609E-2</v>
      </c>
      <c r="I40" s="165">
        <f t="shared" si="3"/>
        <v>-6.8213079904964391E-2</v>
      </c>
      <c r="J40" s="254">
        <f t="shared" si="4"/>
        <v>2.4306125195425743E-3</v>
      </c>
      <c r="K40" s="163">
        <v>233212</v>
      </c>
      <c r="L40" s="161">
        <v>186902</v>
      </c>
      <c r="M40" s="258">
        <f t="shared" si="5"/>
        <v>0.80142531259111882</v>
      </c>
      <c r="N40" s="163">
        <v>229216</v>
      </c>
      <c r="O40" s="161">
        <v>180324</v>
      </c>
      <c r="P40" s="164">
        <f t="shared" si="6"/>
        <v>0.7866990087951975</v>
      </c>
      <c r="Q40" s="253">
        <f t="shared" si="7"/>
        <v>1.7433337986876962E-2</v>
      </c>
      <c r="R40" s="253">
        <f t="shared" si="8"/>
        <v>3.6478782635700258E-2</v>
      </c>
      <c r="S40" s="254">
        <f t="shared" si="9"/>
        <v>1.4726303795921325E-2</v>
      </c>
    </row>
    <row r="41" spans="1:19" x14ac:dyDescent="0.25">
      <c r="A41" s="160" t="s">
        <v>149</v>
      </c>
      <c r="B41" s="163">
        <v>15571</v>
      </c>
      <c r="C41" s="161">
        <v>11519</v>
      </c>
      <c r="D41" s="162">
        <f t="shared" si="0"/>
        <v>0.73977265429323746</v>
      </c>
      <c r="E41" s="163">
        <v>10318</v>
      </c>
      <c r="F41" s="161">
        <v>9194</v>
      </c>
      <c r="G41" s="164">
        <f t="shared" si="1"/>
        <v>0.89106415972087616</v>
      </c>
      <c r="H41" s="165">
        <f t="shared" si="2"/>
        <v>0.50911029269238228</v>
      </c>
      <c r="I41" s="165">
        <f t="shared" si="3"/>
        <v>0.25288231455296928</v>
      </c>
      <c r="J41" s="254">
        <f t="shared" si="4"/>
        <v>-0.1512915054276387</v>
      </c>
      <c r="K41" s="163">
        <v>129542</v>
      </c>
      <c r="L41" s="161">
        <v>98333</v>
      </c>
      <c r="M41" s="258">
        <f t="shared" si="5"/>
        <v>0.75908199657254016</v>
      </c>
      <c r="N41" s="163">
        <v>121825</v>
      </c>
      <c r="O41" s="161">
        <v>96872</v>
      </c>
      <c r="P41" s="164">
        <f t="shared" si="6"/>
        <v>0.79517340447363016</v>
      </c>
      <c r="Q41" s="253">
        <f t="shared" si="7"/>
        <v>6.3344962035706942E-2</v>
      </c>
      <c r="R41" s="253">
        <f t="shared" si="8"/>
        <v>1.5081757370550841E-2</v>
      </c>
      <c r="S41" s="254">
        <f t="shared" si="9"/>
        <v>-3.609140790109E-2</v>
      </c>
    </row>
    <row r="42" spans="1:19" x14ac:dyDescent="0.25">
      <c r="A42" s="160" t="s">
        <v>148</v>
      </c>
      <c r="B42" s="163">
        <v>15514</v>
      </c>
      <c r="C42" s="161">
        <v>12408</v>
      </c>
      <c r="D42" s="162">
        <f t="shared" si="0"/>
        <v>0.79979373469124659</v>
      </c>
      <c r="E42" s="163">
        <v>11413</v>
      </c>
      <c r="F42" s="161">
        <v>8944</v>
      </c>
      <c r="G42" s="164">
        <f t="shared" si="1"/>
        <v>0.78366774730570399</v>
      </c>
      <c r="H42" s="165">
        <f t="shared" si="2"/>
        <v>0.35932708315079287</v>
      </c>
      <c r="I42" s="165">
        <f t="shared" si="3"/>
        <v>0.38729874776386408</v>
      </c>
      <c r="J42" s="254">
        <f t="shared" si="4"/>
        <v>1.6125987385542606E-2</v>
      </c>
      <c r="K42" s="163">
        <v>150188</v>
      </c>
      <c r="L42" s="161">
        <v>120576</v>
      </c>
      <c r="M42" s="258">
        <f t="shared" si="5"/>
        <v>0.80283378166031905</v>
      </c>
      <c r="N42" s="163">
        <v>130132</v>
      </c>
      <c r="O42" s="161">
        <v>111038</v>
      </c>
      <c r="P42" s="164">
        <f t="shared" si="6"/>
        <v>0.85327206221375218</v>
      </c>
      <c r="Q42" s="253">
        <f t="shared" si="7"/>
        <v>0.15412043156179878</v>
      </c>
      <c r="R42" s="253">
        <f t="shared" si="8"/>
        <v>8.5898521226967395E-2</v>
      </c>
      <c r="S42" s="254">
        <f t="shared" si="9"/>
        <v>-5.0438280553433135E-2</v>
      </c>
    </row>
    <row r="43" spans="1:19" x14ac:dyDescent="0.25">
      <c r="A43" s="160" t="s">
        <v>146</v>
      </c>
      <c r="B43" s="163">
        <v>15251</v>
      </c>
      <c r="C43" s="161">
        <v>11211</v>
      </c>
      <c r="D43" s="162">
        <f t="shared" si="0"/>
        <v>0.73509933774834435</v>
      </c>
      <c r="E43" s="163">
        <v>10470</v>
      </c>
      <c r="F43" s="161">
        <v>8633</v>
      </c>
      <c r="G43" s="164">
        <f t="shared" si="1"/>
        <v>0.82454632282712514</v>
      </c>
      <c r="H43" s="165">
        <f t="shared" si="2"/>
        <v>0.45663801337153775</v>
      </c>
      <c r="I43" s="165">
        <f t="shared" si="3"/>
        <v>0.29862156840032439</v>
      </c>
      <c r="J43" s="254">
        <f t="shared" si="4"/>
        <v>-8.9446985078780794E-2</v>
      </c>
      <c r="K43" s="163">
        <v>139716</v>
      </c>
      <c r="L43" s="161">
        <v>107711</v>
      </c>
      <c r="M43" s="258">
        <f t="shared" si="5"/>
        <v>0.77092816857052882</v>
      </c>
      <c r="N43" s="163">
        <v>112953</v>
      </c>
      <c r="O43" s="161">
        <v>92895</v>
      </c>
      <c r="P43" s="164">
        <f t="shared" si="6"/>
        <v>0.82242171522668717</v>
      </c>
      <c r="Q43" s="253">
        <f t="shared" si="7"/>
        <v>0.23693925792143644</v>
      </c>
      <c r="R43" s="253">
        <f t="shared" si="8"/>
        <v>0.15949189945637543</v>
      </c>
      <c r="S43" s="254">
        <f t="shared" si="9"/>
        <v>-5.1493546656158351E-2</v>
      </c>
    </row>
    <row r="44" spans="1:19" x14ac:dyDescent="0.25">
      <c r="A44" s="160" t="s">
        <v>142</v>
      </c>
      <c r="B44" s="163">
        <v>13760</v>
      </c>
      <c r="C44" s="161">
        <v>11293</v>
      </c>
      <c r="D44" s="162">
        <f t="shared" si="0"/>
        <v>0.82071220930232558</v>
      </c>
      <c r="E44" s="163">
        <v>12954</v>
      </c>
      <c r="F44" s="161">
        <v>9497</v>
      </c>
      <c r="G44" s="164">
        <f t="shared" si="1"/>
        <v>0.73313262312799132</v>
      </c>
      <c r="H44" s="165">
        <f t="shared" si="2"/>
        <v>6.2220163656013572E-2</v>
      </c>
      <c r="I44" s="165">
        <f t="shared" si="3"/>
        <v>0.18911235126882175</v>
      </c>
      <c r="J44" s="254">
        <f t="shared" si="4"/>
        <v>8.7579586174334256E-2</v>
      </c>
      <c r="K44" s="163">
        <v>160809</v>
      </c>
      <c r="L44" s="161">
        <v>120103</v>
      </c>
      <c r="M44" s="258">
        <f t="shared" si="5"/>
        <v>0.74686740170015364</v>
      </c>
      <c r="N44" s="163">
        <v>134123</v>
      </c>
      <c r="O44" s="161">
        <v>108818</v>
      </c>
      <c r="P44" s="164">
        <f t="shared" si="6"/>
        <v>0.81132989867509675</v>
      </c>
      <c r="Q44" s="253">
        <f t="shared" si="7"/>
        <v>0.19896662019191336</v>
      </c>
      <c r="R44" s="253">
        <f t="shared" si="8"/>
        <v>0.10370526934882096</v>
      </c>
      <c r="S44" s="254">
        <f t="shared" si="9"/>
        <v>-6.4462496974943106E-2</v>
      </c>
    </row>
    <row r="45" spans="1:19" x14ac:dyDescent="0.25">
      <c r="A45" s="160" t="s">
        <v>165</v>
      </c>
      <c r="B45" s="163">
        <v>12979</v>
      </c>
      <c r="C45" s="161">
        <v>8875</v>
      </c>
      <c r="D45" s="162">
        <f t="shared" si="0"/>
        <v>0.6837969026889591</v>
      </c>
      <c r="E45" s="163">
        <v>5481</v>
      </c>
      <c r="F45" s="161">
        <v>3805</v>
      </c>
      <c r="G45" s="164">
        <f t="shared" si="1"/>
        <v>0.69421638387155626</v>
      </c>
      <c r="H45" s="165">
        <f t="shared" si="2"/>
        <v>1.3679985404123336</v>
      </c>
      <c r="I45" s="165">
        <f t="shared" si="3"/>
        <v>1.3324572930354797</v>
      </c>
      <c r="J45" s="254">
        <f t="shared" si="4"/>
        <v>-1.0419481182597168E-2</v>
      </c>
      <c r="K45" s="163">
        <v>100902</v>
      </c>
      <c r="L45" s="161">
        <v>66454</v>
      </c>
      <c r="M45" s="258">
        <f t="shared" si="5"/>
        <v>0.65859943311331792</v>
      </c>
      <c r="N45" s="163">
        <v>77878</v>
      </c>
      <c r="O45" s="161">
        <v>50207</v>
      </c>
      <c r="P45" s="164">
        <f t="shared" si="6"/>
        <v>0.64468784509103982</v>
      </c>
      <c r="Q45" s="253">
        <f t="shared" si="7"/>
        <v>0.29564190143557867</v>
      </c>
      <c r="R45" s="253">
        <f t="shared" si="8"/>
        <v>0.32360029477961239</v>
      </c>
      <c r="S45" s="254">
        <f t="shared" si="9"/>
        <v>1.3911588022278099E-2</v>
      </c>
    </row>
    <row r="46" spans="1:19" x14ac:dyDescent="0.25">
      <c r="A46" s="160" t="s">
        <v>145</v>
      </c>
      <c r="B46" s="163">
        <v>12714</v>
      </c>
      <c r="C46" s="161">
        <v>9289</v>
      </c>
      <c r="D46" s="162">
        <f t="shared" si="0"/>
        <v>0.73061192386345764</v>
      </c>
      <c r="E46" s="163">
        <v>11439</v>
      </c>
      <c r="F46" s="161">
        <v>8628</v>
      </c>
      <c r="G46" s="164">
        <f t="shared" si="1"/>
        <v>0.75426173616574876</v>
      </c>
      <c r="H46" s="165">
        <f t="shared" si="2"/>
        <v>0.11146079202727521</v>
      </c>
      <c r="I46" s="165">
        <f t="shared" si="3"/>
        <v>7.6611033843300813E-2</v>
      </c>
      <c r="J46" s="254">
        <f t="shared" si="4"/>
        <v>-2.3649812302291129E-2</v>
      </c>
      <c r="K46" s="163">
        <v>119158</v>
      </c>
      <c r="L46" s="161">
        <v>89875</v>
      </c>
      <c r="M46" s="258">
        <f t="shared" si="5"/>
        <v>0.75425065878917064</v>
      </c>
      <c r="N46" s="163">
        <v>138867</v>
      </c>
      <c r="O46" s="161">
        <v>100179</v>
      </c>
      <c r="P46" s="164">
        <f t="shared" si="6"/>
        <v>0.72140249303290194</v>
      </c>
      <c r="Q46" s="253">
        <f t="shared" si="7"/>
        <v>-0.14192716772163294</v>
      </c>
      <c r="R46" s="253">
        <f t="shared" si="8"/>
        <v>-0.10285588796055056</v>
      </c>
      <c r="S46" s="254">
        <f t="shared" si="9"/>
        <v>3.2848165756268699E-2</v>
      </c>
    </row>
    <row r="47" spans="1:19" x14ac:dyDescent="0.25">
      <c r="A47" s="160" t="s">
        <v>147</v>
      </c>
      <c r="B47" s="163">
        <v>12325</v>
      </c>
      <c r="C47" s="161">
        <v>9625</v>
      </c>
      <c r="D47" s="162">
        <f t="shared" si="0"/>
        <v>0.78093306288032449</v>
      </c>
      <c r="E47" s="163">
        <v>10523</v>
      </c>
      <c r="F47" s="161">
        <v>8312</v>
      </c>
      <c r="G47" s="164">
        <f t="shared" si="1"/>
        <v>0.7898888149767177</v>
      </c>
      <c r="H47" s="165">
        <f t="shared" si="2"/>
        <v>0.17124394184168024</v>
      </c>
      <c r="I47" s="165">
        <f t="shared" si="3"/>
        <v>0.15796438883541875</v>
      </c>
      <c r="J47" s="254">
        <f t="shared" si="4"/>
        <v>-8.9557520963932102E-3</v>
      </c>
      <c r="K47" s="163">
        <v>118689</v>
      </c>
      <c r="L47" s="161">
        <v>94119</v>
      </c>
      <c r="M47" s="258">
        <f t="shared" si="5"/>
        <v>0.79298839825089096</v>
      </c>
      <c r="N47" s="163">
        <v>127414</v>
      </c>
      <c r="O47" s="161">
        <v>98098</v>
      </c>
      <c r="P47" s="164">
        <f t="shared" si="6"/>
        <v>0.76991539391275687</v>
      </c>
      <c r="Q47" s="253">
        <f t="shared" si="7"/>
        <v>-6.847756133548899E-2</v>
      </c>
      <c r="R47" s="253">
        <f t="shared" si="8"/>
        <v>-4.0561479336989503E-2</v>
      </c>
      <c r="S47" s="254">
        <f t="shared" si="9"/>
        <v>2.3073004338134084E-2</v>
      </c>
    </row>
    <row r="48" spans="1:19" x14ac:dyDescent="0.25">
      <c r="A48" s="160" t="s">
        <v>150</v>
      </c>
      <c r="B48" s="163">
        <v>11576</v>
      </c>
      <c r="C48" s="161">
        <v>9685</v>
      </c>
      <c r="D48" s="162">
        <f t="shared" si="0"/>
        <v>0.83664478230822392</v>
      </c>
      <c r="E48" s="163">
        <v>9864</v>
      </c>
      <c r="F48" s="161">
        <v>7194</v>
      </c>
      <c r="G48" s="164">
        <f t="shared" si="1"/>
        <v>0.72931873479318732</v>
      </c>
      <c r="H48" s="165">
        <f t="shared" si="2"/>
        <v>0.17356042173560415</v>
      </c>
      <c r="I48" s="165">
        <f t="shared" si="3"/>
        <v>0.34626077286627743</v>
      </c>
      <c r="J48" s="254">
        <f t="shared" si="4"/>
        <v>0.1073260475150366</v>
      </c>
      <c r="K48" s="163">
        <v>121396</v>
      </c>
      <c r="L48" s="161">
        <v>96495</v>
      </c>
      <c r="M48" s="258">
        <f t="shared" si="5"/>
        <v>0.79487792019506409</v>
      </c>
      <c r="N48" s="163">
        <v>16112</v>
      </c>
      <c r="O48" s="161">
        <v>11656</v>
      </c>
      <c r="P48" s="164">
        <f t="shared" si="6"/>
        <v>0.72343594836146974</v>
      </c>
      <c r="Q48" s="253">
        <f t="shared" si="7"/>
        <v>6.5345084409136049</v>
      </c>
      <c r="R48" s="253">
        <f t="shared" si="8"/>
        <v>7.2785689773507212</v>
      </c>
      <c r="S48" s="254">
        <f t="shared" si="9"/>
        <v>7.1441971833594353E-2</v>
      </c>
    </row>
    <row r="49" spans="1:19" x14ac:dyDescent="0.25">
      <c r="A49" s="160" t="s">
        <v>251</v>
      </c>
      <c r="B49" s="163">
        <v>10388</v>
      </c>
      <c r="C49" s="161">
        <v>7945</v>
      </c>
      <c r="D49" s="162">
        <f t="shared" si="0"/>
        <v>0.76482479784366575</v>
      </c>
      <c r="E49" s="163">
        <v>4804</v>
      </c>
      <c r="F49" s="161">
        <v>3517</v>
      </c>
      <c r="G49" s="164">
        <f t="shared" si="1"/>
        <v>0.73209825145711904</v>
      </c>
      <c r="H49" s="165">
        <f t="shared" si="2"/>
        <v>1.1623646960865943</v>
      </c>
      <c r="I49" s="165">
        <f t="shared" si="3"/>
        <v>1.25902758032414</v>
      </c>
      <c r="J49" s="254">
        <f t="shared" si="4"/>
        <v>3.2726546386546707E-2</v>
      </c>
      <c r="K49" s="163">
        <v>70038</v>
      </c>
      <c r="L49" s="161">
        <v>50851</v>
      </c>
      <c r="M49" s="258">
        <f t="shared" si="5"/>
        <v>0.72604871641109114</v>
      </c>
      <c r="N49" s="163">
        <v>34113</v>
      </c>
      <c r="O49" s="161">
        <v>24138</v>
      </c>
      <c r="P49" s="164">
        <f t="shared" si="6"/>
        <v>0.70758948201565386</v>
      </c>
      <c r="Q49" s="253">
        <f t="shared" si="7"/>
        <v>1.0531175798082844</v>
      </c>
      <c r="R49" s="253">
        <f t="shared" si="8"/>
        <v>1.1066782666335238</v>
      </c>
      <c r="S49" s="254">
        <f t="shared" si="9"/>
        <v>1.8459234395437285E-2</v>
      </c>
    </row>
    <row r="50" spans="1:19" x14ac:dyDescent="0.25">
      <c r="A50" s="160" t="s">
        <v>144</v>
      </c>
      <c r="B50" s="163">
        <v>10269</v>
      </c>
      <c r="C50" s="161">
        <v>8906</v>
      </c>
      <c r="D50" s="162">
        <f t="shared" si="0"/>
        <v>0.86727042555263412</v>
      </c>
      <c r="E50" s="163">
        <v>13815</v>
      </c>
      <c r="F50" s="161">
        <v>11748</v>
      </c>
      <c r="G50" s="164">
        <f t="shared" si="1"/>
        <v>0.85038002171552662</v>
      </c>
      <c r="H50" s="165">
        <f t="shared" si="2"/>
        <v>-0.25667752442996739</v>
      </c>
      <c r="I50" s="165">
        <f t="shared" si="3"/>
        <v>-0.24191351719441612</v>
      </c>
      <c r="J50" s="254">
        <f t="shared" si="4"/>
        <v>1.6890403837107493E-2</v>
      </c>
      <c r="K50" s="163">
        <v>155494</v>
      </c>
      <c r="L50" s="161">
        <v>120975</v>
      </c>
      <c r="M50" s="258">
        <f t="shared" si="5"/>
        <v>0.7780042959856972</v>
      </c>
      <c r="N50" s="163">
        <v>160378</v>
      </c>
      <c r="O50" s="161">
        <v>130667</v>
      </c>
      <c r="P50" s="164">
        <f t="shared" si="6"/>
        <v>0.81474391749491826</v>
      </c>
      <c r="Q50" s="253">
        <f t="shared" si="7"/>
        <v>-3.045305465836956E-2</v>
      </c>
      <c r="R50" s="253">
        <f t="shared" si="8"/>
        <v>-7.4173280170203637E-2</v>
      </c>
      <c r="S50" s="254">
        <f t="shared" si="9"/>
        <v>-3.6739621509221054E-2</v>
      </c>
    </row>
    <row r="51" spans="1:19" x14ac:dyDescent="0.25">
      <c r="A51" s="160" t="s">
        <v>151</v>
      </c>
      <c r="B51" s="163">
        <v>9029</v>
      </c>
      <c r="C51" s="161">
        <v>7660</v>
      </c>
      <c r="D51" s="162">
        <f t="shared" si="0"/>
        <v>0.84837745043747925</v>
      </c>
      <c r="E51" s="163">
        <v>8865</v>
      </c>
      <c r="F51" s="161">
        <v>7255</v>
      </c>
      <c r="G51" s="164">
        <f t="shared" si="1"/>
        <v>0.81838691483361536</v>
      </c>
      <c r="H51" s="165">
        <f t="shared" si="2"/>
        <v>1.8499717992103815E-2</v>
      </c>
      <c r="I51" s="165">
        <f t="shared" si="3"/>
        <v>5.5823569951757301E-2</v>
      </c>
      <c r="J51" s="254">
        <f t="shared" si="4"/>
        <v>2.9990535603863888E-2</v>
      </c>
      <c r="K51" s="163">
        <v>97493</v>
      </c>
      <c r="L51" s="161">
        <v>77855</v>
      </c>
      <c r="M51" s="258">
        <f t="shared" si="5"/>
        <v>0.79857015375462859</v>
      </c>
      <c r="N51" s="163">
        <v>101358</v>
      </c>
      <c r="O51" s="161">
        <v>79825</v>
      </c>
      <c r="P51" s="164">
        <f t="shared" si="6"/>
        <v>0.78755500305846604</v>
      </c>
      <c r="Q51" s="253">
        <f t="shared" si="7"/>
        <v>-3.8132165196629764E-2</v>
      </c>
      <c r="R51" s="253">
        <f t="shared" si="8"/>
        <v>-2.4678985280300658E-2</v>
      </c>
      <c r="S51" s="254">
        <f t="shared" si="9"/>
        <v>1.1015150696162546E-2</v>
      </c>
    </row>
    <row r="52" spans="1:19" x14ac:dyDescent="0.25">
      <c r="A52" s="160" t="s">
        <v>163</v>
      </c>
      <c r="B52" s="163">
        <v>8800</v>
      </c>
      <c r="C52" s="161">
        <v>8194</v>
      </c>
      <c r="D52" s="162">
        <f t="shared" si="0"/>
        <v>0.93113636363636365</v>
      </c>
      <c r="E52" s="163">
        <v>7670</v>
      </c>
      <c r="F52" s="161">
        <v>6883</v>
      </c>
      <c r="G52" s="164">
        <f t="shared" si="1"/>
        <v>0.89739243807040414</v>
      </c>
      <c r="H52" s="165">
        <f t="shared" si="2"/>
        <v>0.14732724902216421</v>
      </c>
      <c r="I52" s="165">
        <f t="shared" si="3"/>
        <v>0.1904692721197152</v>
      </c>
      <c r="J52" s="254">
        <f t="shared" si="4"/>
        <v>3.3743925565959509E-2</v>
      </c>
      <c r="K52" s="163">
        <v>103396</v>
      </c>
      <c r="L52" s="161">
        <v>90089</v>
      </c>
      <c r="M52" s="258">
        <f t="shared" si="5"/>
        <v>0.87130063058532248</v>
      </c>
      <c r="N52" s="163">
        <v>89900</v>
      </c>
      <c r="O52" s="161">
        <v>77768</v>
      </c>
      <c r="P52" s="164">
        <f t="shared" si="6"/>
        <v>0.8650500556173526</v>
      </c>
      <c r="Q52" s="253">
        <f t="shared" si="7"/>
        <v>0.15012235817575093</v>
      </c>
      <c r="R52" s="253">
        <f t="shared" si="8"/>
        <v>0.15843277440592529</v>
      </c>
      <c r="S52" s="254">
        <f t="shared" si="9"/>
        <v>6.2505749679698797E-3</v>
      </c>
    </row>
    <row r="53" spans="1:19" x14ac:dyDescent="0.25">
      <c r="A53" s="160" t="s">
        <v>154</v>
      </c>
      <c r="B53" s="163">
        <v>8639</v>
      </c>
      <c r="C53" s="161">
        <v>6957</v>
      </c>
      <c r="D53" s="162">
        <f t="shared" si="0"/>
        <v>0.80530153953003825</v>
      </c>
      <c r="E53" s="163">
        <v>4092</v>
      </c>
      <c r="F53" s="161">
        <v>3659</v>
      </c>
      <c r="G53" s="164">
        <f t="shared" si="1"/>
        <v>0.89418377321603126</v>
      </c>
      <c r="H53" s="165">
        <f t="shared" si="2"/>
        <v>1.1111925708699903</v>
      </c>
      <c r="I53" s="165">
        <f t="shared" si="3"/>
        <v>0.90133916370593048</v>
      </c>
      <c r="J53" s="254">
        <f t="shared" si="4"/>
        <v>-8.8882233685993017E-2</v>
      </c>
      <c r="K53" s="163">
        <v>86226</v>
      </c>
      <c r="L53" s="161">
        <v>71590</v>
      </c>
      <c r="M53" s="258">
        <f t="shared" si="5"/>
        <v>0.8302600143808132</v>
      </c>
      <c r="N53" s="163">
        <v>49232</v>
      </c>
      <c r="O53" s="161">
        <v>43802</v>
      </c>
      <c r="P53" s="164">
        <f t="shared" si="6"/>
        <v>0.88970588235294112</v>
      </c>
      <c r="Q53" s="253">
        <f t="shared" si="7"/>
        <v>0.75142183945401375</v>
      </c>
      <c r="R53" s="253">
        <f t="shared" si="8"/>
        <v>0.63440025569608705</v>
      </c>
      <c r="S53" s="254">
        <f t="shared" si="9"/>
        <v>-5.9445867972127919E-2</v>
      </c>
    </row>
    <row r="54" spans="1:19" x14ac:dyDescent="0.25">
      <c r="A54" s="160" t="s">
        <v>164</v>
      </c>
      <c r="B54" s="163">
        <v>8562</v>
      </c>
      <c r="C54" s="161">
        <v>7442</v>
      </c>
      <c r="D54" s="162">
        <f t="shared" si="0"/>
        <v>0.86918944171922452</v>
      </c>
      <c r="E54" s="163">
        <v>8400</v>
      </c>
      <c r="F54" s="161">
        <v>7520</v>
      </c>
      <c r="G54" s="164">
        <f t="shared" si="1"/>
        <v>0.89523809523809528</v>
      </c>
      <c r="H54" s="165">
        <f t="shared" si="2"/>
        <v>1.928571428571435E-2</v>
      </c>
      <c r="I54" s="165">
        <f t="shared" si="3"/>
        <v>-1.0372340425531923E-2</v>
      </c>
      <c r="J54" s="254">
        <f t="shared" si="4"/>
        <v>-2.6048653518870757E-2</v>
      </c>
      <c r="K54" s="163">
        <v>89640</v>
      </c>
      <c r="L54" s="161">
        <v>62635</v>
      </c>
      <c r="M54" s="258">
        <f t="shared" si="5"/>
        <v>0.69873940205265506</v>
      </c>
      <c r="N54" s="163">
        <v>46812</v>
      </c>
      <c r="O54" s="161">
        <v>35789</v>
      </c>
      <c r="P54" s="164">
        <f t="shared" si="6"/>
        <v>0.76452618986584642</v>
      </c>
      <c r="Q54" s="253">
        <f t="shared" si="7"/>
        <v>0.91489361702127669</v>
      </c>
      <c r="R54" s="253">
        <f t="shared" si="8"/>
        <v>0.75011875157171204</v>
      </c>
      <c r="S54" s="254">
        <f t="shared" si="9"/>
        <v>-6.5786787813191361E-2</v>
      </c>
    </row>
    <row r="55" spans="1:19" x14ac:dyDescent="0.25">
      <c r="A55" s="160" t="s">
        <v>152</v>
      </c>
      <c r="B55" s="163">
        <v>8245</v>
      </c>
      <c r="C55" s="161">
        <v>6158</v>
      </c>
      <c r="D55" s="162">
        <f t="shared" si="0"/>
        <v>0.74687689508793209</v>
      </c>
      <c r="E55" s="163">
        <v>6615</v>
      </c>
      <c r="F55" s="161">
        <v>5112</v>
      </c>
      <c r="G55" s="164">
        <f t="shared" si="1"/>
        <v>0.77278911564625852</v>
      </c>
      <c r="H55" s="165">
        <f t="shared" si="2"/>
        <v>0.24640967498110355</v>
      </c>
      <c r="I55" s="165">
        <f t="shared" si="3"/>
        <v>0.20461658841940533</v>
      </c>
      <c r="J55" s="254">
        <f t="shared" si="4"/>
        <v>-2.5912220558326426E-2</v>
      </c>
      <c r="K55" s="163">
        <v>78955</v>
      </c>
      <c r="L55" s="161">
        <v>54824</v>
      </c>
      <c r="M55" s="258">
        <f t="shared" si="5"/>
        <v>0.69437021087961492</v>
      </c>
      <c r="N55" s="163">
        <v>78034</v>
      </c>
      <c r="O55" s="161">
        <v>55237</v>
      </c>
      <c r="P55" s="164">
        <f t="shared" si="6"/>
        <v>0.70785811313017399</v>
      </c>
      <c r="Q55" s="253">
        <f t="shared" si="7"/>
        <v>1.1802547607453251E-2</v>
      </c>
      <c r="R55" s="253">
        <f t="shared" si="8"/>
        <v>-7.4768723862628228E-3</v>
      </c>
      <c r="S55" s="254">
        <f t="shared" si="9"/>
        <v>-1.348790225055907E-2</v>
      </c>
    </row>
    <row r="56" spans="1:19" x14ac:dyDescent="0.25">
      <c r="A56" s="160" t="s">
        <v>153</v>
      </c>
      <c r="B56" s="163">
        <v>7276</v>
      </c>
      <c r="C56" s="161">
        <v>5038</v>
      </c>
      <c r="D56" s="162">
        <f t="shared" si="0"/>
        <v>0.69241341396371636</v>
      </c>
      <c r="E56" s="163">
        <v>3532</v>
      </c>
      <c r="F56" s="161">
        <v>3144</v>
      </c>
      <c r="G56" s="164">
        <f t="shared" si="1"/>
        <v>0.89014722536806345</v>
      </c>
      <c r="H56" s="165">
        <f t="shared" si="2"/>
        <v>1.060022650056625</v>
      </c>
      <c r="I56" s="165">
        <f t="shared" si="3"/>
        <v>0.60241730279898209</v>
      </c>
      <c r="J56" s="254">
        <f t="shared" si="4"/>
        <v>-0.19773381140434709</v>
      </c>
      <c r="K56" s="163">
        <v>73510</v>
      </c>
      <c r="L56" s="161">
        <v>55826</v>
      </c>
      <c r="M56" s="258">
        <f t="shared" si="5"/>
        <v>0.7594340905999184</v>
      </c>
      <c r="N56" s="163">
        <v>46805</v>
      </c>
      <c r="O56" s="161">
        <v>40048</v>
      </c>
      <c r="P56" s="164">
        <f t="shared" si="6"/>
        <v>0.85563508172203828</v>
      </c>
      <c r="Q56" s="253">
        <f t="shared" si="7"/>
        <v>0.5705587009934836</v>
      </c>
      <c r="R56" s="253">
        <f t="shared" si="8"/>
        <v>0.3939772273272073</v>
      </c>
      <c r="S56" s="254">
        <f t="shared" si="9"/>
        <v>-9.6200991122119883E-2</v>
      </c>
    </row>
    <row r="57" spans="1:19" x14ac:dyDescent="0.25">
      <c r="A57" s="160" t="s">
        <v>155</v>
      </c>
      <c r="B57" s="163">
        <v>7016</v>
      </c>
      <c r="C57" s="161">
        <v>5188</v>
      </c>
      <c r="D57" s="162">
        <f t="shared" si="0"/>
        <v>0.73945267958950966</v>
      </c>
      <c r="E57" s="163">
        <v>4708</v>
      </c>
      <c r="F57" s="161">
        <v>3492</v>
      </c>
      <c r="G57" s="164">
        <f t="shared" si="1"/>
        <v>0.74171622769753609</v>
      </c>
      <c r="H57" s="165">
        <f t="shared" si="2"/>
        <v>0.49022939677145283</v>
      </c>
      <c r="I57" s="165">
        <f t="shared" si="3"/>
        <v>0.48568155784650635</v>
      </c>
      <c r="J57" s="254">
        <f t="shared" si="4"/>
        <v>-2.2635481080264253E-3</v>
      </c>
      <c r="K57" s="163">
        <v>60528</v>
      </c>
      <c r="L57" s="161">
        <v>44593</v>
      </c>
      <c r="M57" s="258">
        <f t="shared" si="5"/>
        <v>0.73673341263547454</v>
      </c>
      <c r="N57" s="163">
        <v>57843</v>
      </c>
      <c r="O57" s="161">
        <v>42288</v>
      </c>
      <c r="P57" s="164">
        <f t="shared" si="6"/>
        <v>0.73108241273792851</v>
      </c>
      <c r="Q57" s="253">
        <f t="shared" si="7"/>
        <v>4.6418754213993108E-2</v>
      </c>
      <c r="R57" s="253">
        <f t="shared" si="8"/>
        <v>5.4507188800605455E-2</v>
      </c>
      <c r="S57" s="254">
        <f t="shared" si="9"/>
        <v>5.6509998975460274E-3</v>
      </c>
    </row>
    <row r="58" spans="1:19" x14ac:dyDescent="0.25">
      <c r="A58" s="160" t="s">
        <v>166</v>
      </c>
      <c r="B58" s="163">
        <v>6606</v>
      </c>
      <c r="C58" s="161">
        <v>4800</v>
      </c>
      <c r="D58" s="162">
        <f t="shared" si="0"/>
        <v>0.72661217075386009</v>
      </c>
      <c r="E58" s="163">
        <v>6727</v>
      </c>
      <c r="F58" s="161">
        <v>5327</v>
      </c>
      <c r="G58" s="164">
        <f t="shared" si="1"/>
        <v>0.79188345473465138</v>
      </c>
      <c r="H58" s="165">
        <f t="shared" si="2"/>
        <v>-1.7987215697933712E-2</v>
      </c>
      <c r="I58" s="165">
        <f t="shared" si="3"/>
        <v>-9.8929979350478647E-2</v>
      </c>
      <c r="J58" s="254">
        <f t="shared" si="4"/>
        <v>-6.5271283980791295E-2</v>
      </c>
      <c r="K58" s="163">
        <v>75228</v>
      </c>
      <c r="L58" s="161">
        <v>51665</v>
      </c>
      <c r="M58" s="258">
        <f t="shared" si="5"/>
        <v>0.68677885893550272</v>
      </c>
      <c r="N58" s="163">
        <v>60197</v>
      </c>
      <c r="O58" s="161">
        <v>44279</v>
      </c>
      <c r="P58" s="164">
        <f t="shared" si="6"/>
        <v>0.7355682176852667</v>
      </c>
      <c r="Q58" s="253">
        <f t="shared" si="7"/>
        <v>0.24969682874561849</v>
      </c>
      <c r="R58" s="253">
        <f t="shared" si="8"/>
        <v>0.16680593509338504</v>
      </c>
      <c r="S58" s="254">
        <f t="shared" si="9"/>
        <v>-4.8789358749763978E-2</v>
      </c>
    </row>
    <row r="59" spans="1:19" x14ac:dyDescent="0.25">
      <c r="A59" s="160" t="s">
        <v>252</v>
      </c>
      <c r="B59" s="163">
        <v>6344</v>
      </c>
      <c r="C59" s="161">
        <v>5533</v>
      </c>
      <c r="D59" s="162">
        <f t="shared" si="0"/>
        <v>0.87216267339218156</v>
      </c>
      <c r="E59" s="163">
        <v>2781</v>
      </c>
      <c r="F59" s="161">
        <v>2573</v>
      </c>
      <c r="G59" s="164">
        <f t="shared" si="1"/>
        <v>0.92520676015821646</v>
      </c>
      <c r="H59" s="165">
        <f t="shared" si="2"/>
        <v>1.2811938151743978</v>
      </c>
      <c r="I59" s="165">
        <f t="shared" si="3"/>
        <v>1.1504080839486979</v>
      </c>
      <c r="J59" s="254">
        <f t="shared" si="4"/>
        <v>-5.3044086766034892E-2</v>
      </c>
      <c r="K59" s="163">
        <v>51049</v>
      </c>
      <c r="L59" s="161">
        <v>42799</v>
      </c>
      <c r="M59" s="258">
        <f t="shared" si="5"/>
        <v>0.83839056592685457</v>
      </c>
      <c r="N59" s="163">
        <v>32542</v>
      </c>
      <c r="O59" s="161">
        <v>28807</v>
      </c>
      <c r="P59" s="164">
        <f t="shared" si="6"/>
        <v>0.88522524737262609</v>
      </c>
      <c r="Q59" s="253">
        <f t="shared" si="7"/>
        <v>0.56871120398254571</v>
      </c>
      <c r="R59" s="253">
        <f t="shared" si="8"/>
        <v>0.48571527753670973</v>
      </c>
      <c r="S59" s="254">
        <f t="shared" si="9"/>
        <v>-4.683468144577152E-2</v>
      </c>
    </row>
    <row r="60" spans="1:19" x14ac:dyDescent="0.25">
      <c r="A60" s="160" t="s">
        <v>157</v>
      </c>
      <c r="B60" s="163">
        <v>5692</v>
      </c>
      <c r="C60" s="161">
        <v>4542</v>
      </c>
      <c r="D60" s="162">
        <f t="shared" si="0"/>
        <v>0.79796205200281101</v>
      </c>
      <c r="E60" s="163">
        <v>4188</v>
      </c>
      <c r="F60" s="161">
        <v>3104</v>
      </c>
      <c r="G60" s="164">
        <f t="shared" si="1"/>
        <v>0.74116523400191026</v>
      </c>
      <c r="H60" s="165">
        <f t="shared" si="2"/>
        <v>0.35912129894937928</v>
      </c>
      <c r="I60" s="165">
        <f t="shared" si="3"/>
        <v>0.46327319587628857</v>
      </c>
      <c r="J60" s="254">
        <f t="shared" si="4"/>
        <v>5.6796818000900751E-2</v>
      </c>
      <c r="K60" s="163">
        <v>46466</v>
      </c>
      <c r="L60" s="161">
        <v>35324</v>
      </c>
      <c r="M60" s="258">
        <f t="shared" si="5"/>
        <v>0.760211767744157</v>
      </c>
      <c r="N60" s="163">
        <v>47985</v>
      </c>
      <c r="O60" s="161">
        <v>34016</v>
      </c>
      <c r="P60" s="164">
        <f t="shared" si="6"/>
        <v>0.70888819422736271</v>
      </c>
      <c r="Q60" s="253">
        <f t="shared" si="7"/>
        <v>-3.1655725747629426E-2</v>
      </c>
      <c r="R60" s="253">
        <f t="shared" si="8"/>
        <v>3.8452492944496708E-2</v>
      </c>
      <c r="S60" s="254">
        <f t="shared" si="9"/>
        <v>5.1323573516794285E-2</v>
      </c>
    </row>
    <row r="61" spans="1:19" x14ac:dyDescent="0.25">
      <c r="A61" s="160" t="s">
        <v>253</v>
      </c>
      <c r="B61" s="163">
        <v>5364</v>
      </c>
      <c r="C61" s="161">
        <v>4402</v>
      </c>
      <c r="D61" s="162">
        <f t="shared" si="0"/>
        <v>0.82065622669649518</v>
      </c>
      <c r="E61" s="163">
        <v>5076</v>
      </c>
      <c r="F61" s="161">
        <v>4089</v>
      </c>
      <c r="G61" s="164">
        <f t="shared" si="1"/>
        <v>0.80555555555555558</v>
      </c>
      <c r="H61" s="165">
        <f t="shared" si="2"/>
        <v>5.6737588652482351E-2</v>
      </c>
      <c r="I61" s="165">
        <f t="shared" si="3"/>
        <v>7.6546832966495559E-2</v>
      </c>
      <c r="J61" s="254">
        <f t="shared" si="4"/>
        <v>1.5100671140939603E-2</v>
      </c>
      <c r="K61" s="163">
        <v>59358</v>
      </c>
      <c r="L61" s="161">
        <v>48693</v>
      </c>
      <c r="M61" s="258">
        <f t="shared" si="5"/>
        <v>0.82032750429596679</v>
      </c>
      <c r="N61" s="163">
        <v>58184</v>
      </c>
      <c r="O61" s="161">
        <v>45697</v>
      </c>
      <c r="P61" s="164">
        <f t="shared" si="6"/>
        <v>0.78538773545992024</v>
      </c>
      <c r="Q61" s="253">
        <f t="shared" si="7"/>
        <v>2.0177368348686997E-2</v>
      </c>
      <c r="R61" s="253">
        <f t="shared" si="8"/>
        <v>6.556229074118658E-2</v>
      </c>
      <c r="S61" s="254">
        <f t="shared" si="9"/>
        <v>3.4939768836046547E-2</v>
      </c>
    </row>
    <row r="62" spans="1:19" x14ac:dyDescent="0.25">
      <c r="A62" s="160" t="s">
        <v>168</v>
      </c>
      <c r="B62" s="163">
        <v>4802</v>
      </c>
      <c r="C62" s="161">
        <v>3536</v>
      </c>
      <c r="D62" s="162">
        <f t="shared" si="0"/>
        <v>0.73635985006247395</v>
      </c>
      <c r="E62" s="163">
        <v>3415</v>
      </c>
      <c r="F62" s="161">
        <v>2158</v>
      </c>
      <c r="G62" s="164">
        <f t="shared" si="1"/>
        <v>0.63191800878477311</v>
      </c>
      <c r="H62" s="165">
        <f t="shared" si="2"/>
        <v>0.4061493411420205</v>
      </c>
      <c r="I62" s="165">
        <f t="shared" si="3"/>
        <v>0.63855421686746983</v>
      </c>
      <c r="J62" s="254">
        <f t="shared" si="4"/>
        <v>0.10444184127770084</v>
      </c>
      <c r="K62" s="163">
        <v>47050</v>
      </c>
      <c r="L62" s="161">
        <v>30133</v>
      </c>
      <c r="M62" s="258">
        <f t="shared" si="5"/>
        <v>0.64044633368756643</v>
      </c>
      <c r="N62" s="163">
        <v>35550</v>
      </c>
      <c r="O62" s="161">
        <v>21632</v>
      </c>
      <c r="P62" s="164">
        <f t="shared" si="6"/>
        <v>0.60849507735583686</v>
      </c>
      <c r="Q62" s="253">
        <f t="shared" si="7"/>
        <v>0.32348804500703232</v>
      </c>
      <c r="R62" s="253">
        <f t="shared" si="8"/>
        <v>0.39298261834319526</v>
      </c>
      <c r="S62" s="254">
        <f t="shared" si="9"/>
        <v>3.1951256331729572E-2</v>
      </c>
    </row>
    <row r="63" spans="1:19" x14ac:dyDescent="0.25">
      <c r="A63" s="160" t="s">
        <v>254</v>
      </c>
      <c r="B63" s="163">
        <v>4444</v>
      </c>
      <c r="C63" s="161">
        <v>3547</v>
      </c>
      <c r="D63" s="162">
        <f t="shared" si="0"/>
        <v>0.79815481548154821</v>
      </c>
      <c r="E63" s="163">
        <v>3798</v>
      </c>
      <c r="F63" s="161">
        <v>3087</v>
      </c>
      <c r="G63" s="164">
        <f t="shared" si="1"/>
        <v>0.8127962085308057</v>
      </c>
      <c r="H63" s="165">
        <f t="shared" si="2"/>
        <v>0.17008952080042117</v>
      </c>
      <c r="I63" s="165">
        <f t="shared" si="3"/>
        <v>0.14901198574667962</v>
      </c>
      <c r="J63" s="254">
        <f t="shared" si="4"/>
        <v>-1.464139304925749E-2</v>
      </c>
      <c r="K63" s="163">
        <v>52086</v>
      </c>
      <c r="L63" s="161">
        <v>42096</v>
      </c>
      <c r="M63" s="259">
        <f t="shared" si="5"/>
        <v>0.80820182006681263</v>
      </c>
      <c r="N63" s="163">
        <v>42238</v>
      </c>
      <c r="O63" s="161">
        <v>33106</v>
      </c>
      <c r="P63" s="164">
        <f t="shared" si="6"/>
        <v>0.78379658127752261</v>
      </c>
      <c r="Q63" s="253">
        <f t="shared" si="7"/>
        <v>0.23315497892892645</v>
      </c>
      <c r="R63" s="253">
        <f t="shared" si="8"/>
        <v>0.27155198453452556</v>
      </c>
      <c r="S63" s="254">
        <f t="shared" si="9"/>
        <v>2.4405238789290018E-2</v>
      </c>
    </row>
    <row r="64" spans="1:19" x14ac:dyDescent="0.25">
      <c r="A64" s="160" t="s">
        <v>276</v>
      </c>
      <c r="B64" s="163">
        <v>4360</v>
      </c>
      <c r="C64" s="161">
        <v>4224</v>
      </c>
      <c r="D64" s="162">
        <f t="shared" si="0"/>
        <v>0.96880733944954134</v>
      </c>
      <c r="E64" s="163">
        <v>3590</v>
      </c>
      <c r="F64" s="161">
        <v>3385</v>
      </c>
      <c r="G64" s="164">
        <f t="shared" si="1"/>
        <v>0.94289693593314761</v>
      </c>
      <c r="H64" s="165">
        <f t="shared" si="2"/>
        <v>0.21448467966573825</v>
      </c>
      <c r="I64" s="165">
        <f t="shared" si="3"/>
        <v>0.2478581979320531</v>
      </c>
      <c r="J64" s="254">
        <f t="shared" si="4"/>
        <v>2.5910403516393732E-2</v>
      </c>
      <c r="K64" s="163">
        <v>34406</v>
      </c>
      <c r="L64" s="161">
        <v>32784</v>
      </c>
      <c r="M64" s="259">
        <f t="shared" si="5"/>
        <v>0.95285705981514857</v>
      </c>
      <c r="N64" s="163">
        <v>26403</v>
      </c>
      <c r="O64" s="161">
        <v>25108</v>
      </c>
      <c r="P64" s="164">
        <f t="shared" si="6"/>
        <v>0.95095254327159795</v>
      </c>
      <c r="Q64" s="253">
        <f t="shared" si="7"/>
        <v>0.30310949513312879</v>
      </c>
      <c r="R64" s="253">
        <f t="shared" si="8"/>
        <v>0.30571929265572728</v>
      </c>
      <c r="S64" s="254">
        <f t="shared" si="9"/>
        <v>1.9045165435506162E-3</v>
      </c>
    </row>
    <row r="65" spans="1:19" x14ac:dyDescent="0.25">
      <c r="A65" s="160" t="s">
        <v>156</v>
      </c>
      <c r="B65" s="163">
        <v>4048</v>
      </c>
      <c r="C65" s="161">
        <v>2886</v>
      </c>
      <c r="D65" s="162">
        <f t="shared" si="0"/>
        <v>0.7129446640316206</v>
      </c>
      <c r="E65" s="163">
        <v>9078</v>
      </c>
      <c r="F65" s="161">
        <v>7409</v>
      </c>
      <c r="G65" s="164">
        <f t="shared" si="1"/>
        <v>0.8161489314827054</v>
      </c>
      <c r="H65" s="165">
        <f t="shared" si="2"/>
        <v>-0.55408680326063009</v>
      </c>
      <c r="I65" s="165">
        <f t="shared" si="3"/>
        <v>-0.61047374814414901</v>
      </c>
      <c r="J65" s="254">
        <f t="shared" si="4"/>
        <v>-0.1032042674510848</v>
      </c>
      <c r="K65" s="163">
        <v>70030</v>
      </c>
      <c r="L65" s="161">
        <v>58022</v>
      </c>
      <c r="M65" s="259">
        <f t="shared" si="5"/>
        <v>0.82853062973011571</v>
      </c>
      <c r="N65" s="163">
        <v>68193</v>
      </c>
      <c r="O65" s="161">
        <v>57895</v>
      </c>
      <c r="P65" s="164">
        <f t="shared" si="6"/>
        <v>0.84898743272769928</v>
      </c>
      <c r="Q65" s="253">
        <f t="shared" si="7"/>
        <v>2.6938248793864528E-2</v>
      </c>
      <c r="R65" s="253">
        <f t="shared" si="8"/>
        <v>2.1936263926072286E-3</v>
      </c>
      <c r="S65" s="254">
        <f t="shared" si="9"/>
        <v>-2.0456802997583567E-2</v>
      </c>
    </row>
    <row r="66" spans="1:19" x14ac:dyDescent="0.25">
      <c r="A66" s="160" t="s">
        <v>310</v>
      </c>
      <c r="B66" s="163">
        <v>3900</v>
      </c>
      <c r="C66" s="161">
        <v>3809</v>
      </c>
      <c r="D66" s="162">
        <f t="shared" si="0"/>
        <v>0.97666666666666668</v>
      </c>
      <c r="E66" s="163">
        <v>4500</v>
      </c>
      <c r="F66" s="161">
        <v>4390</v>
      </c>
      <c r="G66" s="164">
        <f t="shared" si="1"/>
        <v>0.97555555555555551</v>
      </c>
      <c r="H66" s="165">
        <f t="shared" si="2"/>
        <v>-0.1333333333333333</v>
      </c>
      <c r="I66" s="165">
        <f t="shared" si="3"/>
        <v>-0.13234624145785878</v>
      </c>
      <c r="J66" s="254">
        <f t="shared" si="4"/>
        <v>1.1111111111111738E-3</v>
      </c>
      <c r="K66" s="163">
        <v>29248</v>
      </c>
      <c r="L66" s="161">
        <v>26961</v>
      </c>
      <c r="M66" s="259">
        <f t="shared" si="5"/>
        <v>0.92180661925601748</v>
      </c>
      <c r="N66" s="163">
        <v>36918</v>
      </c>
      <c r="O66" s="161">
        <v>30679</v>
      </c>
      <c r="P66" s="164">
        <f t="shared" si="6"/>
        <v>0.83100384636220814</v>
      </c>
      <c r="Q66" s="253">
        <f t="shared" si="7"/>
        <v>-0.20775773335500303</v>
      </c>
      <c r="R66" s="253">
        <f t="shared" si="8"/>
        <v>-0.12119039082108285</v>
      </c>
      <c r="S66" s="254">
        <f t="shared" si="9"/>
        <v>9.0802772893809336E-2</v>
      </c>
    </row>
    <row r="67" spans="1:19" x14ac:dyDescent="0.25">
      <c r="A67" s="160" t="s">
        <v>262</v>
      </c>
      <c r="B67" s="163">
        <v>3680</v>
      </c>
      <c r="C67" s="161">
        <v>3527</v>
      </c>
      <c r="D67" s="162">
        <f t="shared" si="0"/>
        <v>0.95842391304347829</v>
      </c>
      <c r="E67" s="163">
        <v>3156</v>
      </c>
      <c r="F67" s="161">
        <v>2980</v>
      </c>
      <c r="G67" s="164">
        <f t="shared" si="1"/>
        <v>0.94423320659062104</v>
      </c>
      <c r="H67" s="165">
        <f t="shared" si="2"/>
        <v>0.1660329531051965</v>
      </c>
      <c r="I67" s="165">
        <f t="shared" si="3"/>
        <v>0.18355704697986575</v>
      </c>
      <c r="J67" s="254">
        <f t="shared" si="4"/>
        <v>1.4190706452857249E-2</v>
      </c>
      <c r="K67" s="163">
        <v>37418</v>
      </c>
      <c r="L67" s="161">
        <v>32566</v>
      </c>
      <c r="M67" s="259">
        <f t="shared" si="5"/>
        <v>0.87032978780266179</v>
      </c>
      <c r="N67" s="163">
        <v>35367</v>
      </c>
      <c r="O67" s="161">
        <v>29319</v>
      </c>
      <c r="P67" s="164">
        <f t="shared" si="6"/>
        <v>0.82899312918822632</v>
      </c>
      <c r="Q67" s="253">
        <f t="shared" si="7"/>
        <v>5.7991913365566861E-2</v>
      </c>
      <c r="R67" s="253">
        <f t="shared" si="8"/>
        <v>0.11074729697465813</v>
      </c>
      <c r="S67" s="254">
        <f t="shared" si="9"/>
        <v>4.1336658614435473E-2</v>
      </c>
    </row>
    <row r="68" spans="1:19" x14ac:dyDescent="0.25">
      <c r="A68" s="160" t="s">
        <v>264</v>
      </c>
      <c r="B68" s="163">
        <v>3642</v>
      </c>
      <c r="C68" s="161">
        <v>2811</v>
      </c>
      <c r="D68" s="162">
        <f t="shared" si="0"/>
        <v>0.77182866556836904</v>
      </c>
      <c r="E68" s="163">
        <v>4016</v>
      </c>
      <c r="F68" s="161">
        <v>2864</v>
      </c>
      <c r="G68" s="164">
        <f t="shared" si="1"/>
        <v>0.71314741035856577</v>
      </c>
      <c r="H68" s="165">
        <f t="shared" si="2"/>
        <v>-9.3127490039840666E-2</v>
      </c>
      <c r="I68" s="165">
        <f t="shared" si="3"/>
        <v>-1.8505586592178824E-2</v>
      </c>
      <c r="J68" s="254">
        <f t="shared" si="4"/>
        <v>5.8681255209803274E-2</v>
      </c>
      <c r="K68" s="163">
        <v>33521</v>
      </c>
      <c r="L68" s="161">
        <v>25396</v>
      </c>
      <c r="M68" s="259">
        <f t="shared" si="5"/>
        <v>0.75761462963515414</v>
      </c>
      <c r="N68" s="163">
        <v>51730</v>
      </c>
      <c r="O68" s="161">
        <v>35311</v>
      </c>
      <c r="P68" s="164">
        <f t="shared" si="6"/>
        <v>0.68260197177653203</v>
      </c>
      <c r="Q68" s="253">
        <f t="shared" si="7"/>
        <v>-0.35200077324569878</v>
      </c>
      <c r="R68" s="253">
        <f t="shared" si="8"/>
        <v>-0.28079068845402277</v>
      </c>
      <c r="S68" s="254">
        <f t="shared" si="9"/>
        <v>7.50126578586221E-2</v>
      </c>
    </row>
    <row r="69" spans="1:19" x14ac:dyDescent="0.25">
      <c r="A69" s="160" t="s">
        <v>257</v>
      </c>
      <c r="B69" s="163">
        <v>3495</v>
      </c>
      <c r="C69" s="161">
        <v>3377</v>
      </c>
      <c r="D69" s="162">
        <f t="shared" si="0"/>
        <v>0.96623748211731042</v>
      </c>
      <c r="E69" s="163">
        <v>3425</v>
      </c>
      <c r="F69" s="161">
        <v>3164</v>
      </c>
      <c r="G69" s="164">
        <f t="shared" si="1"/>
        <v>0.92379562043795616</v>
      </c>
      <c r="H69" s="165">
        <f t="shared" si="2"/>
        <v>2.0437956204379493E-2</v>
      </c>
      <c r="I69" s="165">
        <f t="shared" si="3"/>
        <v>6.7319848293299511E-2</v>
      </c>
      <c r="J69" s="254">
        <f t="shared" si="4"/>
        <v>4.2441861679354265E-2</v>
      </c>
      <c r="K69" s="163">
        <v>41269</v>
      </c>
      <c r="L69" s="161">
        <v>37270</v>
      </c>
      <c r="M69" s="259">
        <f t="shared" si="5"/>
        <v>0.9030991785601783</v>
      </c>
      <c r="N69" s="163">
        <v>38472</v>
      </c>
      <c r="O69" s="161">
        <v>31726</v>
      </c>
      <c r="P69" s="164">
        <f t="shared" si="6"/>
        <v>0.82465169473903099</v>
      </c>
      <c r="Q69" s="253">
        <f t="shared" si="7"/>
        <v>7.2702224994801501E-2</v>
      </c>
      <c r="R69" s="253">
        <f t="shared" si="8"/>
        <v>0.17474626489314748</v>
      </c>
      <c r="S69" s="254">
        <f t="shared" si="9"/>
        <v>7.8447483821147301E-2</v>
      </c>
    </row>
    <row r="70" spans="1:19" x14ac:dyDescent="0.25">
      <c r="A70" s="160" t="s">
        <v>167</v>
      </c>
      <c r="B70" s="163">
        <v>3400</v>
      </c>
      <c r="C70" s="161">
        <v>2830</v>
      </c>
      <c r="D70" s="162">
        <f t="shared" si="0"/>
        <v>0.83235294117647063</v>
      </c>
      <c r="E70" s="163">
        <v>6600</v>
      </c>
      <c r="F70" s="161">
        <v>4650</v>
      </c>
      <c r="G70" s="164">
        <f t="shared" si="1"/>
        <v>0.70454545454545459</v>
      </c>
      <c r="H70" s="165">
        <f t="shared" si="2"/>
        <v>-0.48484848484848486</v>
      </c>
      <c r="I70" s="165">
        <f t="shared" si="3"/>
        <v>-0.39139784946236555</v>
      </c>
      <c r="J70" s="254">
        <f t="shared" si="4"/>
        <v>0.12780748663101604</v>
      </c>
      <c r="K70" s="163">
        <v>61078</v>
      </c>
      <c r="L70" s="161">
        <v>44720</v>
      </c>
      <c r="M70" s="259">
        <f t="shared" si="5"/>
        <v>0.73217852581944398</v>
      </c>
      <c r="N70" s="163">
        <v>13396</v>
      </c>
      <c r="O70" s="161">
        <v>8301</v>
      </c>
      <c r="P70" s="164">
        <f t="shared" si="6"/>
        <v>0.61966258584652134</v>
      </c>
      <c r="Q70" s="253">
        <f t="shared" si="7"/>
        <v>3.559420722603762</v>
      </c>
      <c r="R70" s="253">
        <f t="shared" si="8"/>
        <v>4.3873027346102882</v>
      </c>
      <c r="S70" s="254">
        <f t="shared" si="9"/>
        <v>0.11251593997292264</v>
      </c>
    </row>
    <row r="71" spans="1:19" x14ac:dyDescent="0.25">
      <c r="A71" s="160" t="s">
        <v>259</v>
      </c>
      <c r="B71" s="163">
        <v>3182</v>
      </c>
      <c r="C71" s="161">
        <v>2573</v>
      </c>
      <c r="D71" s="162">
        <f t="shared" si="0"/>
        <v>0.80861093651791327</v>
      </c>
      <c r="E71" s="163">
        <v>0</v>
      </c>
      <c r="F71" s="161">
        <v>0</v>
      </c>
      <c r="G71" s="164" t="str">
        <f t="shared" si="1"/>
        <v/>
      </c>
      <c r="H71" s="165" t="str">
        <f t="shared" si="2"/>
        <v/>
      </c>
      <c r="I71" s="165" t="str">
        <f t="shared" si="3"/>
        <v/>
      </c>
      <c r="J71" s="254" t="str">
        <f t="shared" si="4"/>
        <v/>
      </c>
      <c r="K71" s="163">
        <v>22718</v>
      </c>
      <c r="L71" s="161">
        <v>13806</v>
      </c>
      <c r="M71" s="259">
        <f t="shared" si="5"/>
        <v>0.60771194647416149</v>
      </c>
      <c r="N71" s="163">
        <v>318</v>
      </c>
      <c r="O71" s="161">
        <v>256</v>
      </c>
      <c r="P71" s="164">
        <f t="shared" si="6"/>
        <v>0.80503144654088055</v>
      </c>
      <c r="Q71" s="253">
        <f t="shared" si="7"/>
        <v>70.440251572327043</v>
      </c>
      <c r="R71" s="253">
        <f t="shared" si="8"/>
        <v>52.9296875</v>
      </c>
      <c r="S71" s="254">
        <f t="shared" si="9"/>
        <v>-0.19731950006671906</v>
      </c>
    </row>
    <row r="72" spans="1:19" x14ac:dyDescent="0.25">
      <c r="A72" s="160" t="s">
        <v>266</v>
      </c>
      <c r="B72" s="163">
        <v>3046</v>
      </c>
      <c r="C72" s="161">
        <v>2406</v>
      </c>
      <c r="D72" s="162">
        <f t="shared" si="0"/>
        <v>0.78988837820091928</v>
      </c>
      <c r="E72" s="163">
        <v>2815</v>
      </c>
      <c r="F72" s="161">
        <v>2220</v>
      </c>
      <c r="G72" s="164">
        <f t="shared" si="1"/>
        <v>0.78863232682060391</v>
      </c>
      <c r="H72" s="165">
        <f t="shared" si="2"/>
        <v>8.2060390763765589E-2</v>
      </c>
      <c r="I72" s="165">
        <f t="shared" si="3"/>
        <v>8.3783783783783816E-2</v>
      </c>
      <c r="J72" s="254">
        <f t="shared" si="4"/>
        <v>1.2560513803153706E-3</v>
      </c>
      <c r="K72" s="163">
        <v>27753</v>
      </c>
      <c r="L72" s="161">
        <v>18985</v>
      </c>
      <c r="M72" s="259">
        <f t="shared" si="5"/>
        <v>0.68407019061002416</v>
      </c>
      <c r="N72" s="163">
        <v>17793</v>
      </c>
      <c r="O72" s="161">
        <v>14245</v>
      </c>
      <c r="P72" s="164">
        <f t="shared" si="6"/>
        <v>0.8005957398977126</v>
      </c>
      <c r="Q72" s="253">
        <f t="shared" si="7"/>
        <v>0.55977069634125787</v>
      </c>
      <c r="R72" s="253">
        <f t="shared" si="8"/>
        <v>0.33274833274833271</v>
      </c>
      <c r="S72" s="254">
        <f t="shared" si="9"/>
        <v>-0.11652554928768843</v>
      </c>
    </row>
    <row r="73" spans="1:19" x14ac:dyDescent="0.25">
      <c r="A73" s="160" t="s">
        <v>268</v>
      </c>
      <c r="B73" s="163">
        <v>2998</v>
      </c>
      <c r="C73" s="161">
        <v>2189</v>
      </c>
      <c r="D73" s="162">
        <f t="shared" ref="D73:D136" si="10">IFERROR(C73/B73,"")</f>
        <v>0.73015343562374913</v>
      </c>
      <c r="E73" s="163">
        <v>2615</v>
      </c>
      <c r="F73" s="161">
        <v>2042</v>
      </c>
      <c r="G73" s="164">
        <f t="shared" ref="G73:G136" si="11">IFERROR(F73/E73,"")</f>
        <v>0.78087954110898661</v>
      </c>
      <c r="H73" s="165">
        <f t="shared" ref="H73:H136" si="12">IFERROR(B73/E73-1,"")</f>
        <v>0.14646271510516251</v>
      </c>
      <c r="I73" s="165">
        <f t="shared" ref="I73:I136" si="13">IFERROR(C73/F73-1,"")</f>
        <v>7.1988246816846235E-2</v>
      </c>
      <c r="J73" s="254">
        <f t="shared" ref="J73:J136" si="14">IFERROR(D73-G73,"")</f>
        <v>-5.0726105485237483E-2</v>
      </c>
      <c r="K73" s="163">
        <v>27732</v>
      </c>
      <c r="L73" s="161">
        <v>20396</v>
      </c>
      <c r="M73" s="259">
        <f t="shared" ref="M73:M136" si="15">IFERROR(L73/K73,"")</f>
        <v>0.73546805134862248</v>
      </c>
      <c r="N73" s="163">
        <v>30100</v>
      </c>
      <c r="O73" s="161">
        <v>21623</v>
      </c>
      <c r="P73" s="164">
        <f t="shared" ref="P73:P136" si="16">IFERROR(O73/N73,"")</f>
        <v>0.71837209302325578</v>
      </c>
      <c r="Q73" s="253">
        <f t="shared" ref="Q73:Q136" si="17">IFERROR(K73/N73-1,"")</f>
        <v>-7.8671096345514946E-2</v>
      </c>
      <c r="R73" s="253">
        <f t="shared" ref="R73:R136" si="18">IFERROR(L73/O73-1,"")</f>
        <v>-5.6745132497803219E-2</v>
      </c>
      <c r="S73" s="254">
        <f t="shared" ref="S73:S136" si="19">IFERROR(M73-P73,"")</f>
        <v>1.70959583253667E-2</v>
      </c>
    </row>
    <row r="74" spans="1:19" x14ac:dyDescent="0.25">
      <c r="A74" s="160" t="s">
        <v>260</v>
      </c>
      <c r="B74" s="163">
        <v>2988</v>
      </c>
      <c r="C74" s="161">
        <v>2555</v>
      </c>
      <c r="D74" s="162">
        <f t="shared" si="10"/>
        <v>0.85508701472556892</v>
      </c>
      <c r="E74" s="163">
        <v>2564</v>
      </c>
      <c r="F74" s="161">
        <v>1932</v>
      </c>
      <c r="G74" s="164">
        <f t="shared" si="11"/>
        <v>0.75351014040561626</v>
      </c>
      <c r="H74" s="165">
        <f t="shared" si="12"/>
        <v>0.16536661466458669</v>
      </c>
      <c r="I74" s="165">
        <f t="shared" si="13"/>
        <v>0.32246376811594213</v>
      </c>
      <c r="J74" s="254">
        <f t="shared" si="14"/>
        <v>0.10157687431995266</v>
      </c>
      <c r="K74" s="163">
        <v>28597</v>
      </c>
      <c r="L74" s="161">
        <v>21922</v>
      </c>
      <c r="M74" s="259">
        <f t="shared" si="15"/>
        <v>0.76658390740287441</v>
      </c>
      <c r="N74" s="163">
        <v>33158</v>
      </c>
      <c r="O74" s="161">
        <v>22669</v>
      </c>
      <c r="P74" s="164">
        <f t="shared" si="16"/>
        <v>0.68366608359973458</v>
      </c>
      <c r="Q74" s="253">
        <f t="shared" si="17"/>
        <v>-0.13755353157609018</v>
      </c>
      <c r="R74" s="253">
        <f t="shared" si="18"/>
        <v>-3.2952490184833927E-2</v>
      </c>
      <c r="S74" s="254">
        <f t="shared" si="19"/>
        <v>8.2917823803139834E-2</v>
      </c>
    </row>
    <row r="75" spans="1:19" x14ac:dyDescent="0.25">
      <c r="A75" s="160" t="s">
        <v>267</v>
      </c>
      <c r="B75" s="163">
        <v>2978</v>
      </c>
      <c r="C75" s="161">
        <v>2154</v>
      </c>
      <c r="D75" s="162">
        <f t="shared" si="10"/>
        <v>0.72330423102753527</v>
      </c>
      <c r="E75" s="163">
        <v>2069</v>
      </c>
      <c r="F75" s="161">
        <v>1478</v>
      </c>
      <c r="G75" s="164">
        <f t="shared" si="11"/>
        <v>0.71435476075398741</v>
      </c>
      <c r="H75" s="165">
        <f t="shared" si="12"/>
        <v>0.43934267762203971</v>
      </c>
      <c r="I75" s="165">
        <f t="shared" si="13"/>
        <v>0.45737483085250341</v>
      </c>
      <c r="J75" s="254">
        <f t="shared" si="14"/>
        <v>8.949470273547866E-3</v>
      </c>
      <c r="K75" s="163">
        <v>27824</v>
      </c>
      <c r="L75" s="161">
        <v>18450</v>
      </c>
      <c r="M75" s="259">
        <f t="shared" si="15"/>
        <v>0.66309660724554342</v>
      </c>
      <c r="N75" s="163">
        <v>22350</v>
      </c>
      <c r="O75" s="161">
        <v>13798</v>
      </c>
      <c r="P75" s="164">
        <f t="shared" si="16"/>
        <v>0.61736017897091722</v>
      </c>
      <c r="Q75" s="253">
        <f t="shared" si="17"/>
        <v>0.24492170022371362</v>
      </c>
      <c r="R75" s="253">
        <f t="shared" si="18"/>
        <v>0.33715031163936793</v>
      </c>
      <c r="S75" s="254">
        <f t="shared" si="19"/>
        <v>4.5736428274626206E-2</v>
      </c>
    </row>
    <row r="76" spans="1:19" x14ac:dyDescent="0.25">
      <c r="A76" s="160" t="s">
        <v>269</v>
      </c>
      <c r="B76" s="163">
        <v>2954</v>
      </c>
      <c r="C76" s="161">
        <v>2278</v>
      </c>
      <c r="D76" s="162">
        <f t="shared" si="10"/>
        <v>0.77115775220040628</v>
      </c>
      <c r="E76" s="163">
        <v>2314</v>
      </c>
      <c r="F76" s="161">
        <v>1612</v>
      </c>
      <c r="G76" s="164">
        <f t="shared" si="11"/>
        <v>0.6966292134831461</v>
      </c>
      <c r="H76" s="165">
        <f t="shared" si="12"/>
        <v>0.2765773552290407</v>
      </c>
      <c r="I76" s="165">
        <f t="shared" si="13"/>
        <v>0.41315136476426795</v>
      </c>
      <c r="J76" s="254">
        <f t="shared" si="14"/>
        <v>7.4528538717260173E-2</v>
      </c>
      <c r="K76" s="163">
        <v>27600</v>
      </c>
      <c r="L76" s="161">
        <v>18929</v>
      </c>
      <c r="M76" s="259">
        <f t="shared" si="15"/>
        <v>0.68583333333333329</v>
      </c>
      <c r="N76" s="163">
        <v>26182</v>
      </c>
      <c r="O76" s="161">
        <v>17473</v>
      </c>
      <c r="P76" s="164">
        <f t="shared" si="16"/>
        <v>0.66736689328546328</v>
      </c>
      <c r="Q76" s="253">
        <f t="shared" si="17"/>
        <v>5.4159346115651985E-2</v>
      </c>
      <c r="R76" s="253">
        <f t="shared" si="18"/>
        <v>8.3328564070279887E-2</v>
      </c>
      <c r="S76" s="254">
        <f t="shared" si="19"/>
        <v>1.8466440047870014E-2</v>
      </c>
    </row>
    <row r="77" spans="1:19" x14ac:dyDescent="0.25">
      <c r="A77" s="160" t="s">
        <v>256</v>
      </c>
      <c r="B77" s="163">
        <v>2952</v>
      </c>
      <c r="C77" s="161">
        <v>2043</v>
      </c>
      <c r="D77" s="162">
        <f t="shared" si="10"/>
        <v>0.69207317073170727</v>
      </c>
      <c r="E77" s="163">
        <v>2448</v>
      </c>
      <c r="F77" s="161">
        <v>1520</v>
      </c>
      <c r="G77" s="164">
        <f t="shared" si="11"/>
        <v>0.62091503267973858</v>
      </c>
      <c r="H77" s="165">
        <f t="shared" si="12"/>
        <v>0.20588235294117641</v>
      </c>
      <c r="I77" s="165">
        <f t="shared" si="13"/>
        <v>0.34407894736842115</v>
      </c>
      <c r="J77" s="254">
        <f t="shared" si="14"/>
        <v>7.1158138051968689E-2</v>
      </c>
      <c r="K77" s="163">
        <v>38259</v>
      </c>
      <c r="L77" s="161">
        <v>25475</v>
      </c>
      <c r="M77" s="259">
        <f t="shared" si="15"/>
        <v>0.66585639980135392</v>
      </c>
      <c r="N77" s="163">
        <v>42422</v>
      </c>
      <c r="O77" s="161">
        <v>25532</v>
      </c>
      <c r="P77" s="164">
        <f t="shared" si="16"/>
        <v>0.60185752675498561</v>
      </c>
      <c r="Q77" s="253">
        <f t="shared" si="17"/>
        <v>-9.8133044175192086E-2</v>
      </c>
      <c r="R77" s="253">
        <f t="shared" si="18"/>
        <v>-2.2324925583581123E-3</v>
      </c>
      <c r="S77" s="254">
        <f t="shared" si="19"/>
        <v>6.399887304636831E-2</v>
      </c>
    </row>
    <row r="78" spans="1:19" x14ac:dyDescent="0.25">
      <c r="A78" s="160" t="s">
        <v>265</v>
      </c>
      <c r="B78" s="163">
        <v>2912</v>
      </c>
      <c r="C78" s="161">
        <v>2383</v>
      </c>
      <c r="D78" s="162">
        <f t="shared" si="10"/>
        <v>0.81833791208791207</v>
      </c>
      <c r="E78" s="163">
        <v>1989</v>
      </c>
      <c r="F78" s="161">
        <v>1824</v>
      </c>
      <c r="G78" s="164">
        <f t="shared" si="11"/>
        <v>0.9170437405731523</v>
      </c>
      <c r="H78" s="165">
        <f t="shared" si="12"/>
        <v>0.46405228758169925</v>
      </c>
      <c r="I78" s="165">
        <f t="shared" si="13"/>
        <v>0.30646929824561409</v>
      </c>
      <c r="J78" s="254">
        <f t="shared" si="14"/>
        <v>-9.8705828485240232E-2</v>
      </c>
      <c r="K78" s="163">
        <v>30378</v>
      </c>
      <c r="L78" s="161">
        <v>23324</v>
      </c>
      <c r="M78" s="259">
        <f t="shared" si="15"/>
        <v>0.76779248140101386</v>
      </c>
      <c r="N78" s="163">
        <v>15668</v>
      </c>
      <c r="O78" s="161">
        <v>13724</v>
      </c>
      <c r="P78" s="164">
        <f t="shared" si="16"/>
        <v>0.87592545315292314</v>
      </c>
      <c r="Q78" s="253">
        <f t="shared" si="17"/>
        <v>0.93885626755169782</v>
      </c>
      <c r="R78" s="253">
        <f t="shared" si="18"/>
        <v>0.69950451763334298</v>
      </c>
      <c r="S78" s="254">
        <f t="shared" si="19"/>
        <v>-0.10813297175190928</v>
      </c>
    </row>
    <row r="79" spans="1:19" x14ac:dyDescent="0.25">
      <c r="A79" s="160" t="s">
        <v>261</v>
      </c>
      <c r="B79" s="163">
        <v>2884</v>
      </c>
      <c r="C79" s="161">
        <v>2698</v>
      </c>
      <c r="D79" s="162">
        <f t="shared" si="10"/>
        <v>0.93550624133148408</v>
      </c>
      <c r="E79" s="163">
        <v>3022</v>
      </c>
      <c r="F79" s="161">
        <v>2783</v>
      </c>
      <c r="G79" s="164">
        <f t="shared" si="11"/>
        <v>0.9209133024487095</v>
      </c>
      <c r="H79" s="165">
        <f t="shared" si="12"/>
        <v>-4.566512243547316E-2</v>
      </c>
      <c r="I79" s="165">
        <f t="shared" si="13"/>
        <v>-3.0542579949694559E-2</v>
      </c>
      <c r="J79" s="254">
        <f t="shared" si="14"/>
        <v>1.4592938882774575E-2</v>
      </c>
      <c r="K79" s="163">
        <v>35386</v>
      </c>
      <c r="L79" s="161">
        <v>30477</v>
      </c>
      <c r="M79" s="259">
        <f t="shared" si="15"/>
        <v>0.86127281975922676</v>
      </c>
      <c r="N79" s="163">
        <v>40738</v>
      </c>
      <c r="O79" s="161">
        <v>33154</v>
      </c>
      <c r="P79" s="164">
        <f t="shared" si="16"/>
        <v>0.8138347488831067</v>
      </c>
      <c r="Q79" s="253">
        <f t="shared" si="17"/>
        <v>-0.13137611075654176</v>
      </c>
      <c r="R79" s="253">
        <f t="shared" si="18"/>
        <v>-8.0744404898353106E-2</v>
      </c>
      <c r="S79" s="254">
        <f t="shared" si="19"/>
        <v>4.7438070876120064E-2</v>
      </c>
    </row>
    <row r="80" spans="1:19" x14ac:dyDescent="0.25">
      <c r="A80" s="160" t="s">
        <v>263</v>
      </c>
      <c r="B80" s="163">
        <v>2876</v>
      </c>
      <c r="C80" s="161">
        <v>2249</v>
      </c>
      <c r="D80" s="162">
        <f t="shared" si="10"/>
        <v>0.78198887343532686</v>
      </c>
      <c r="E80" s="163">
        <v>0</v>
      </c>
      <c r="F80" s="161">
        <v>0</v>
      </c>
      <c r="G80" s="164" t="str">
        <f t="shared" si="11"/>
        <v/>
      </c>
      <c r="H80" s="165" t="str">
        <f t="shared" si="12"/>
        <v/>
      </c>
      <c r="I80" s="165" t="str">
        <f t="shared" si="13"/>
        <v/>
      </c>
      <c r="J80" s="254" t="str">
        <f t="shared" si="14"/>
        <v/>
      </c>
      <c r="K80" s="163">
        <v>17224</v>
      </c>
      <c r="L80" s="161">
        <v>13440</v>
      </c>
      <c r="M80" s="259">
        <f t="shared" si="15"/>
        <v>0.7803065490013934</v>
      </c>
      <c r="N80" s="163">
        <v>0</v>
      </c>
      <c r="O80" s="161">
        <v>0</v>
      </c>
      <c r="P80" s="164" t="str">
        <f t="shared" si="16"/>
        <v/>
      </c>
      <c r="Q80" s="253" t="str">
        <f t="shared" si="17"/>
        <v/>
      </c>
      <c r="R80" s="253" t="str">
        <f t="shared" si="18"/>
        <v/>
      </c>
      <c r="S80" s="254" t="str">
        <f t="shared" si="19"/>
        <v/>
      </c>
    </row>
    <row r="81" spans="1:19" x14ac:dyDescent="0.25">
      <c r="A81" s="160" t="s">
        <v>270</v>
      </c>
      <c r="B81" s="163">
        <v>2657</v>
      </c>
      <c r="C81" s="161">
        <v>2169</v>
      </c>
      <c r="D81" s="162">
        <f t="shared" si="10"/>
        <v>0.81633421151674823</v>
      </c>
      <c r="E81" s="163">
        <v>1645</v>
      </c>
      <c r="F81" s="161">
        <v>1413</v>
      </c>
      <c r="G81" s="164">
        <f t="shared" si="11"/>
        <v>0.85896656534954408</v>
      </c>
      <c r="H81" s="165">
        <f t="shared" si="12"/>
        <v>0.61519756838905781</v>
      </c>
      <c r="I81" s="165">
        <f t="shared" si="13"/>
        <v>0.53503184713375807</v>
      </c>
      <c r="J81" s="254">
        <f t="shared" si="14"/>
        <v>-4.2632353832795844E-2</v>
      </c>
      <c r="K81" s="163">
        <v>28436</v>
      </c>
      <c r="L81" s="161">
        <v>24171</v>
      </c>
      <c r="M81" s="259">
        <f t="shared" si="15"/>
        <v>0.8500140666760444</v>
      </c>
      <c r="N81" s="163">
        <v>19071</v>
      </c>
      <c r="O81" s="161">
        <v>16219</v>
      </c>
      <c r="P81" s="164">
        <f t="shared" si="16"/>
        <v>0.85045356824497931</v>
      </c>
      <c r="Q81" s="253">
        <f t="shared" si="17"/>
        <v>0.49105972418855859</v>
      </c>
      <c r="R81" s="253">
        <f t="shared" si="18"/>
        <v>0.49028916702632719</v>
      </c>
      <c r="S81" s="254">
        <f t="shared" si="19"/>
        <v>-4.3950156893490799E-4</v>
      </c>
    </row>
    <row r="82" spans="1:19" x14ac:dyDescent="0.25">
      <c r="A82" s="160" t="s">
        <v>258</v>
      </c>
      <c r="B82" s="163">
        <v>2584</v>
      </c>
      <c r="C82" s="161">
        <v>1562</v>
      </c>
      <c r="D82" s="162">
        <f t="shared" si="10"/>
        <v>0.60448916408668729</v>
      </c>
      <c r="E82" s="163">
        <v>1810</v>
      </c>
      <c r="F82" s="161">
        <v>995</v>
      </c>
      <c r="G82" s="164">
        <f t="shared" si="11"/>
        <v>0.54972375690607733</v>
      </c>
      <c r="H82" s="165">
        <f t="shared" si="12"/>
        <v>0.42762430939226515</v>
      </c>
      <c r="I82" s="165">
        <f t="shared" si="13"/>
        <v>0.56984924623115574</v>
      </c>
      <c r="J82" s="254">
        <f t="shared" si="14"/>
        <v>5.476540718060996E-2</v>
      </c>
      <c r="K82" s="163">
        <v>34354</v>
      </c>
      <c r="L82" s="161">
        <v>18863</v>
      </c>
      <c r="M82" s="259">
        <f t="shared" si="15"/>
        <v>0.54907725446818423</v>
      </c>
      <c r="N82" s="163">
        <v>27076</v>
      </c>
      <c r="O82" s="161">
        <v>15757</v>
      </c>
      <c r="P82" s="164">
        <f t="shared" si="16"/>
        <v>0.58195449844881075</v>
      </c>
      <c r="Q82" s="253">
        <f t="shared" si="17"/>
        <v>0.26879893632737484</v>
      </c>
      <c r="R82" s="253">
        <f t="shared" si="18"/>
        <v>0.19711874087707049</v>
      </c>
      <c r="S82" s="254">
        <f t="shared" si="19"/>
        <v>-3.2877243980626525E-2</v>
      </c>
    </row>
    <row r="83" spans="1:19" x14ac:dyDescent="0.25">
      <c r="A83" s="160" t="s">
        <v>277</v>
      </c>
      <c r="B83" s="163">
        <v>2456</v>
      </c>
      <c r="C83" s="161">
        <v>1950</v>
      </c>
      <c r="D83" s="162">
        <f t="shared" si="10"/>
        <v>0.7939739413680782</v>
      </c>
      <c r="E83" s="163">
        <v>2874</v>
      </c>
      <c r="F83" s="161">
        <v>2342</v>
      </c>
      <c r="G83" s="164">
        <f t="shared" si="11"/>
        <v>0.81489213639526792</v>
      </c>
      <c r="H83" s="165">
        <f t="shared" si="12"/>
        <v>-0.14544189283228948</v>
      </c>
      <c r="I83" s="165">
        <f t="shared" si="13"/>
        <v>-0.1673783091374893</v>
      </c>
      <c r="J83" s="254">
        <f t="shared" si="14"/>
        <v>-2.0918195027189723E-2</v>
      </c>
      <c r="K83" s="163">
        <v>26684</v>
      </c>
      <c r="L83" s="161">
        <v>22148</v>
      </c>
      <c r="M83" s="259">
        <f t="shared" si="15"/>
        <v>0.83001049317943332</v>
      </c>
      <c r="N83" s="163">
        <v>34591</v>
      </c>
      <c r="O83" s="161">
        <v>27855</v>
      </c>
      <c r="P83" s="164">
        <f t="shared" si="16"/>
        <v>0.80526726605186316</v>
      </c>
      <c r="Q83" s="253">
        <f t="shared" si="17"/>
        <v>-0.22858547020901387</v>
      </c>
      <c r="R83" s="253">
        <f t="shared" si="18"/>
        <v>-0.20488242685334768</v>
      </c>
      <c r="S83" s="254">
        <f t="shared" si="19"/>
        <v>2.4743227127570155E-2</v>
      </c>
    </row>
    <row r="84" spans="1:19" x14ac:dyDescent="0.25">
      <c r="A84" s="160" t="s">
        <v>273</v>
      </c>
      <c r="B84" s="163">
        <v>2408</v>
      </c>
      <c r="C84" s="161">
        <v>1918</v>
      </c>
      <c r="D84" s="162">
        <f t="shared" si="10"/>
        <v>0.79651162790697672</v>
      </c>
      <c r="E84" s="163">
        <v>1952</v>
      </c>
      <c r="F84" s="161">
        <v>1380</v>
      </c>
      <c r="G84" s="164">
        <f t="shared" si="11"/>
        <v>0.70696721311475408</v>
      </c>
      <c r="H84" s="165">
        <f t="shared" si="12"/>
        <v>0.23360655737704916</v>
      </c>
      <c r="I84" s="165">
        <f t="shared" si="13"/>
        <v>0.38985507246376816</v>
      </c>
      <c r="J84" s="254">
        <f t="shared" si="14"/>
        <v>8.9544414792222637E-2</v>
      </c>
      <c r="K84" s="163">
        <v>23521</v>
      </c>
      <c r="L84" s="161">
        <v>16977</v>
      </c>
      <c r="M84" s="259">
        <f t="shared" si="15"/>
        <v>0.72178053654181373</v>
      </c>
      <c r="N84" s="163">
        <v>18772</v>
      </c>
      <c r="O84" s="161">
        <v>13573</v>
      </c>
      <c r="P84" s="164">
        <f t="shared" si="16"/>
        <v>0.72304496057958667</v>
      </c>
      <c r="Q84" s="253">
        <f t="shared" si="17"/>
        <v>0.2529831664180695</v>
      </c>
      <c r="R84" s="253">
        <f t="shared" si="18"/>
        <v>0.25079201355632508</v>
      </c>
      <c r="S84" s="254">
        <f t="shared" si="19"/>
        <v>-1.2644240377729377E-3</v>
      </c>
    </row>
    <row r="85" spans="1:19" x14ac:dyDescent="0.25">
      <c r="A85" s="160" t="s">
        <v>281</v>
      </c>
      <c r="B85" s="163">
        <v>2308</v>
      </c>
      <c r="C85" s="161">
        <v>2008</v>
      </c>
      <c r="D85" s="162">
        <f t="shared" si="10"/>
        <v>0.87001733102253032</v>
      </c>
      <c r="E85" s="163">
        <v>2701</v>
      </c>
      <c r="F85" s="161">
        <v>2413</v>
      </c>
      <c r="G85" s="164">
        <f t="shared" si="11"/>
        <v>0.89337282487967418</v>
      </c>
      <c r="H85" s="165">
        <f t="shared" si="12"/>
        <v>-0.14550166604961123</v>
      </c>
      <c r="I85" s="165">
        <f t="shared" si="13"/>
        <v>-0.16784086199751347</v>
      </c>
      <c r="J85" s="254">
        <f t="shared" si="14"/>
        <v>-2.3355493857143861E-2</v>
      </c>
      <c r="K85" s="163">
        <v>30542</v>
      </c>
      <c r="L85" s="161">
        <v>26063</v>
      </c>
      <c r="M85" s="259">
        <f t="shared" si="15"/>
        <v>0.85334948595376858</v>
      </c>
      <c r="N85" s="163">
        <v>34239</v>
      </c>
      <c r="O85" s="161">
        <v>30372</v>
      </c>
      <c r="P85" s="164">
        <f t="shared" si="16"/>
        <v>0.88705861736616143</v>
      </c>
      <c r="Q85" s="253">
        <f t="shared" si="17"/>
        <v>-0.10797628435409912</v>
      </c>
      <c r="R85" s="253">
        <f t="shared" si="18"/>
        <v>-0.14187409456077971</v>
      </c>
      <c r="S85" s="254">
        <f t="shared" si="19"/>
        <v>-3.3709131412392845E-2</v>
      </c>
    </row>
    <row r="86" spans="1:19" x14ac:dyDescent="0.25">
      <c r="A86" s="160" t="s">
        <v>278</v>
      </c>
      <c r="B86" s="163">
        <v>2248</v>
      </c>
      <c r="C86" s="161">
        <v>2060</v>
      </c>
      <c r="D86" s="162">
        <f t="shared" si="10"/>
        <v>0.91637010676156583</v>
      </c>
      <c r="E86" s="163">
        <v>1379</v>
      </c>
      <c r="F86" s="161">
        <v>1316</v>
      </c>
      <c r="G86" s="164">
        <f t="shared" si="11"/>
        <v>0.95431472081218272</v>
      </c>
      <c r="H86" s="165">
        <f t="shared" si="12"/>
        <v>0.63016678752719368</v>
      </c>
      <c r="I86" s="165">
        <f t="shared" si="13"/>
        <v>0.56534954407294835</v>
      </c>
      <c r="J86" s="254">
        <f t="shared" si="14"/>
        <v>-3.7944614050616887E-2</v>
      </c>
      <c r="K86" s="163">
        <v>24592</v>
      </c>
      <c r="L86" s="161">
        <v>21525</v>
      </c>
      <c r="M86" s="259">
        <f t="shared" si="15"/>
        <v>0.87528464541314244</v>
      </c>
      <c r="N86" s="163">
        <v>15240</v>
      </c>
      <c r="O86" s="161">
        <v>12913</v>
      </c>
      <c r="P86" s="164">
        <f t="shared" si="16"/>
        <v>0.84730971128608923</v>
      </c>
      <c r="Q86" s="253">
        <f t="shared" si="17"/>
        <v>0.6136482939632546</v>
      </c>
      <c r="R86" s="253">
        <f t="shared" si="18"/>
        <v>0.66692480446062108</v>
      </c>
      <c r="S86" s="254">
        <f t="shared" si="19"/>
        <v>2.7974934127053208E-2</v>
      </c>
    </row>
    <row r="87" spans="1:19" x14ac:dyDescent="0.25">
      <c r="A87" s="160" t="s">
        <v>272</v>
      </c>
      <c r="B87" s="163">
        <v>2152</v>
      </c>
      <c r="C87" s="161">
        <v>1573</v>
      </c>
      <c r="D87" s="162">
        <f t="shared" si="10"/>
        <v>0.73094795539033453</v>
      </c>
      <c r="E87" s="163">
        <v>1354</v>
      </c>
      <c r="F87" s="161">
        <v>851</v>
      </c>
      <c r="G87" s="164">
        <f t="shared" si="11"/>
        <v>0.62850812407680945</v>
      </c>
      <c r="H87" s="165">
        <f t="shared" si="12"/>
        <v>0.58936484490398811</v>
      </c>
      <c r="I87" s="165">
        <f t="shared" si="13"/>
        <v>0.8484136310223267</v>
      </c>
      <c r="J87" s="254">
        <f t="shared" si="14"/>
        <v>0.10243983131352508</v>
      </c>
      <c r="K87" s="163">
        <v>20553</v>
      </c>
      <c r="L87" s="161">
        <v>14557</v>
      </c>
      <c r="M87" s="259">
        <f t="shared" si="15"/>
        <v>0.70826643312411819</v>
      </c>
      <c r="N87" s="163">
        <v>17344</v>
      </c>
      <c r="O87" s="161">
        <v>10375</v>
      </c>
      <c r="P87" s="164">
        <f t="shared" si="16"/>
        <v>0.59818957564575648</v>
      </c>
      <c r="Q87" s="253">
        <f t="shared" si="17"/>
        <v>0.18502075645756455</v>
      </c>
      <c r="R87" s="253">
        <f t="shared" si="18"/>
        <v>0.40308433734939753</v>
      </c>
      <c r="S87" s="254">
        <f t="shared" si="19"/>
        <v>0.11007685747836171</v>
      </c>
    </row>
    <row r="88" spans="1:19" x14ac:dyDescent="0.25">
      <c r="A88" s="160" t="s">
        <v>298</v>
      </c>
      <c r="B88" s="163">
        <v>2130</v>
      </c>
      <c r="C88" s="161">
        <v>1346</v>
      </c>
      <c r="D88" s="162">
        <f t="shared" si="10"/>
        <v>0.63192488262910795</v>
      </c>
      <c r="E88" s="163">
        <v>0</v>
      </c>
      <c r="F88" s="161">
        <v>0</v>
      </c>
      <c r="G88" s="164" t="str">
        <f t="shared" si="11"/>
        <v/>
      </c>
      <c r="H88" s="165" t="str">
        <f t="shared" si="12"/>
        <v/>
      </c>
      <c r="I88" s="165" t="str">
        <f t="shared" si="13"/>
        <v/>
      </c>
      <c r="J88" s="254" t="str">
        <f t="shared" si="14"/>
        <v/>
      </c>
      <c r="K88" s="163">
        <v>9719</v>
      </c>
      <c r="L88" s="161">
        <v>7301</v>
      </c>
      <c r="M88" s="259">
        <f t="shared" si="15"/>
        <v>0.75120897211647286</v>
      </c>
      <c r="N88" s="163">
        <v>0</v>
      </c>
      <c r="O88" s="161">
        <v>0</v>
      </c>
      <c r="P88" s="164" t="str">
        <f t="shared" si="16"/>
        <v/>
      </c>
      <c r="Q88" s="253" t="str">
        <f t="shared" si="17"/>
        <v/>
      </c>
      <c r="R88" s="253" t="str">
        <f t="shared" si="18"/>
        <v/>
      </c>
      <c r="S88" s="254" t="str">
        <f t="shared" si="19"/>
        <v/>
      </c>
    </row>
    <row r="89" spans="1:19" x14ac:dyDescent="0.25">
      <c r="A89" s="160" t="s">
        <v>288</v>
      </c>
      <c r="B89" s="163">
        <v>2084</v>
      </c>
      <c r="C89" s="161">
        <v>1480</v>
      </c>
      <c r="D89" s="162">
        <f t="shared" si="10"/>
        <v>0.71017274472168901</v>
      </c>
      <c r="E89" s="163">
        <v>0</v>
      </c>
      <c r="F89" s="161">
        <v>0</v>
      </c>
      <c r="G89" s="164" t="str">
        <f t="shared" si="11"/>
        <v/>
      </c>
      <c r="H89" s="165" t="str">
        <f t="shared" si="12"/>
        <v/>
      </c>
      <c r="I89" s="165" t="str">
        <f t="shared" si="13"/>
        <v/>
      </c>
      <c r="J89" s="254" t="str">
        <f t="shared" si="14"/>
        <v/>
      </c>
      <c r="K89" s="163">
        <v>10784</v>
      </c>
      <c r="L89" s="161">
        <v>7655</v>
      </c>
      <c r="M89" s="259">
        <f t="shared" si="15"/>
        <v>0.70984792284866471</v>
      </c>
      <c r="N89" s="163">
        <v>0</v>
      </c>
      <c r="O89" s="161">
        <v>0</v>
      </c>
      <c r="P89" s="164" t="str">
        <f t="shared" si="16"/>
        <v/>
      </c>
      <c r="Q89" s="253" t="str">
        <f t="shared" si="17"/>
        <v/>
      </c>
      <c r="R89" s="253" t="str">
        <f t="shared" si="18"/>
        <v/>
      </c>
      <c r="S89" s="254" t="str">
        <f t="shared" si="19"/>
        <v/>
      </c>
    </row>
    <row r="90" spans="1:19" x14ac:dyDescent="0.25">
      <c r="A90" s="160" t="s">
        <v>409</v>
      </c>
      <c r="B90" s="163">
        <v>2050</v>
      </c>
      <c r="C90" s="161">
        <v>1560</v>
      </c>
      <c r="D90" s="162">
        <f t="shared" si="10"/>
        <v>0.76097560975609757</v>
      </c>
      <c r="E90" s="163">
        <v>0</v>
      </c>
      <c r="F90" s="161">
        <v>0</v>
      </c>
      <c r="G90" s="164" t="str">
        <f t="shared" si="11"/>
        <v/>
      </c>
      <c r="H90" s="165" t="str">
        <f t="shared" si="12"/>
        <v/>
      </c>
      <c r="I90" s="165" t="str">
        <f t="shared" si="13"/>
        <v/>
      </c>
      <c r="J90" s="254" t="str">
        <f t="shared" si="14"/>
        <v/>
      </c>
      <c r="K90" s="163">
        <v>3028</v>
      </c>
      <c r="L90" s="161">
        <v>2247</v>
      </c>
      <c r="M90" s="259">
        <f t="shared" si="15"/>
        <v>0.74207397622192861</v>
      </c>
      <c r="N90" s="163">
        <v>192</v>
      </c>
      <c r="O90" s="161">
        <v>95</v>
      </c>
      <c r="P90" s="164">
        <f t="shared" si="16"/>
        <v>0.49479166666666669</v>
      </c>
      <c r="Q90" s="253">
        <f t="shared" si="17"/>
        <v>14.770833333333334</v>
      </c>
      <c r="R90" s="253">
        <f t="shared" si="18"/>
        <v>22.652631578947368</v>
      </c>
      <c r="S90" s="254">
        <f t="shared" si="19"/>
        <v>0.24728230955526193</v>
      </c>
    </row>
    <row r="91" spans="1:19" x14ac:dyDescent="0.25">
      <c r="A91" s="160" t="s">
        <v>284</v>
      </c>
      <c r="B91" s="163">
        <v>1976</v>
      </c>
      <c r="C91" s="161">
        <v>1865</v>
      </c>
      <c r="D91" s="162">
        <f t="shared" si="10"/>
        <v>0.94382591093117407</v>
      </c>
      <c r="E91" s="163">
        <v>1736</v>
      </c>
      <c r="F91" s="161">
        <v>1613</v>
      </c>
      <c r="G91" s="164">
        <f t="shared" si="11"/>
        <v>0.92914746543778803</v>
      </c>
      <c r="H91" s="165">
        <f t="shared" si="12"/>
        <v>0.13824884792626735</v>
      </c>
      <c r="I91" s="165">
        <f t="shared" si="13"/>
        <v>0.15623062616243022</v>
      </c>
      <c r="J91" s="254">
        <f t="shared" si="14"/>
        <v>1.4678445493386039E-2</v>
      </c>
      <c r="K91" s="163">
        <v>21668</v>
      </c>
      <c r="L91" s="161">
        <v>18495</v>
      </c>
      <c r="M91" s="259">
        <f t="shared" si="15"/>
        <v>0.85356285767029716</v>
      </c>
      <c r="N91" s="163">
        <v>20343</v>
      </c>
      <c r="O91" s="161">
        <v>16836</v>
      </c>
      <c r="P91" s="164">
        <f t="shared" si="16"/>
        <v>0.82760654770682796</v>
      </c>
      <c r="Q91" s="253">
        <f t="shared" si="17"/>
        <v>6.5132969571843002E-2</v>
      </c>
      <c r="R91" s="253">
        <f t="shared" si="18"/>
        <v>9.8538845331432645E-2</v>
      </c>
      <c r="S91" s="254">
        <f t="shared" si="19"/>
        <v>2.5956309963469204E-2</v>
      </c>
    </row>
    <row r="92" spans="1:19" x14ac:dyDescent="0.25">
      <c r="A92" s="160" t="s">
        <v>279</v>
      </c>
      <c r="B92" s="163">
        <v>1944</v>
      </c>
      <c r="C92" s="161">
        <v>1410</v>
      </c>
      <c r="D92" s="162">
        <f t="shared" si="10"/>
        <v>0.72530864197530864</v>
      </c>
      <c r="E92" s="163">
        <v>1904</v>
      </c>
      <c r="F92" s="161">
        <v>1531</v>
      </c>
      <c r="G92" s="164">
        <f t="shared" si="11"/>
        <v>0.80409663865546221</v>
      </c>
      <c r="H92" s="165">
        <f t="shared" si="12"/>
        <v>2.1008403361344463E-2</v>
      </c>
      <c r="I92" s="165">
        <f t="shared" si="13"/>
        <v>-7.9033311561071184E-2</v>
      </c>
      <c r="J92" s="254">
        <f t="shared" si="14"/>
        <v>-7.8787996680153571E-2</v>
      </c>
      <c r="K92" s="163">
        <v>25867</v>
      </c>
      <c r="L92" s="161">
        <v>19330</v>
      </c>
      <c r="M92" s="259">
        <f t="shared" si="15"/>
        <v>0.74728418448215872</v>
      </c>
      <c r="N92" s="163">
        <v>23228</v>
      </c>
      <c r="O92" s="161">
        <v>17852</v>
      </c>
      <c r="P92" s="164">
        <f t="shared" si="16"/>
        <v>0.76855519200964351</v>
      </c>
      <c r="Q92" s="253">
        <f t="shared" si="17"/>
        <v>0.1136128810056829</v>
      </c>
      <c r="R92" s="253">
        <f t="shared" si="18"/>
        <v>8.2791844051086638E-2</v>
      </c>
      <c r="S92" s="254">
        <f t="shared" si="19"/>
        <v>-2.1271007527484787E-2</v>
      </c>
    </row>
    <row r="93" spans="1:19" x14ac:dyDescent="0.25">
      <c r="A93" s="160" t="s">
        <v>285</v>
      </c>
      <c r="B93" s="163">
        <v>1891</v>
      </c>
      <c r="C93" s="161">
        <v>1394</v>
      </c>
      <c r="D93" s="162">
        <f t="shared" si="10"/>
        <v>0.73717609730301425</v>
      </c>
      <c r="E93" s="163">
        <v>951</v>
      </c>
      <c r="F93" s="161">
        <v>718</v>
      </c>
      <c r="G93" s="164">
        <f t="shared" si="11"/>
        <v>0.75499474237644582</v>
      </c>
      <c r="H93" s="165">
        <f t="shared" si="12"/>
        <v>0.98843322818086232</v>
      </c>
      <c r="I93" s="165">
        <f t="shared" si="13"/>
        <v>0.9415041782729805</v>
      </c>
      <c r="J93" s="254">
        <f t="shared" si="14"/>
        <v>-1.781864507343156E-2</v>
      </c>
      <c r="K93" s="163">
        <v>16281</v>
      </c>
      <c r="L93" s="161">
        <v>10675</v>
      </c>
      <c r="M93" s="259">
        <f t="shared" si="15"/>
        <v>0.65567225600393098</v>
      </c>
      <c r="N93" s="163">
        <v>1791</v>
      </c>
      <c r="O93" s="161">
        <v>1463</v>
      </c>
      <c r="P93" s="164">
        <f t="shared" si="16"/>
        <v>0.81686208821887218</v>
      </c>
      <c r="Q93" s="253">
        <f t="shared" si="17"/>
        <v>8.0904522613065328</v>
      </c>
      <c r="R93" s="253">
        <f t="shared" si="18"/>
        <v>6.2966507177033497</v>
      </c>
      <c r="S93" s="254">
        <f t="shared" si="19"/>
        <v>-0.16118983221494121</v>
      </c>
    </row>
    <row r="94" spans="1:19" x14ac:dyDescent="0.25">
      <c r="A94" s="160" t="s">
        <v>280</v>
      </c>
      <c r="B94" s="163">
        <v>1844</v>
      </c>
      <c r="C94" s="161">
        <v>1638</v>
      </c>
      <c r="D94" s="162">
        <f t="shared" si="10"/>
        <v>0.88828633405639912</v>
      </c>
      <c r="E94" s="163">
        <v>1268</v>
      </c>
      <c r="F94" s="161">
        <v>1052</v>
      </c>
      <c r="G94" s="164">
        <f t="shared" si="11"/>
        <v>0.82965299684542582</v>
      </c>
      <c r="H94" s="165">
        <f t="shared" si="12"/>
        <v>0.45425867507886442</v>
      </c>
      <c r="I94" s="165">
        <f t="shared" si="13"/>
        <v>0.55703422053231932</v>
      </c>
      <c r="J94" s="254">
        <f t="shared" si="14"/>
        <v>5.8633337210973302E-2</v>
      </c>
      <c r="K94" s="163">
        <v>21308</v>
      </c>
      <c r="L94" s="161">
        <v>17393</v>
      </c>
      <c r="M94" s="259">
        <f t="shared" si="15"/>
        <v>0.81626619110193355</v>
      </c>
      <c r="N94" s="163">
        <v>13140</v>
      </c>
      <c r="O94" s="161">
        <v>10321</v>
      </c>
      <c r="P94" s="164">
        <f t="shared" si="16"/>
        <v>0.78546423135464227</v>
      </c>
      <c r="Q94" s="253">
        <f t="shared" si="17"/>
        <v>0.62161339421613393</v>
      </c>
      <c r="R94" s="253">
        <f t="shared" si="18"/>
        <v>0.68520492200368177</v>
      </c>
      <c r="S94" s="254">
        <f t="shared" si="19"/>
        <v>3.0801959747291274E-2</v>
      </c>
    </row>
    <row r="95" spans="1:19" x14ac:dyDescent="0.25">
      <c r="A95" s="160" t="s">
        <v>274</v>
      </c>
      <c r="B95" s="163">
        <v>1800</v>
      </c>
      <c r="C95" s="161">
        <v>1706</v>
      </c>
      <c r="D95" s="162">
        <f t="shared" si="10"/>
        <v>0.94777777777777783</v>
      </c>
      <c r="E95" s="163">
        <v>1800</v>
      </c>
      <c r="F95" s="161">
        <v>1314</v>
      </c>
      <c r="G95" s="164">
        <f t="shared" si="11"/>
        <v>0.73</v>
      </c>
      <c r="H95" s="165">
        <f t="shared" si="12"/>
        <v>0</v>
      </c>
      <c r="I95" s="165">
        <f t="shared" si="13"/>
        <v>0.29832572298325721</v>
      </c>
      <c r="J95" s="254">
        <f t="shared" si="14"/>
        <v>0.21777777777777785</v>
      </c>
      <c r="K95" s="163">
        <v>17847</v>
      </c>
      <c r="L95" s="161">
        <v>13671</v>
      </c>
      <c r="M95" s="259">
        <f t="shared" si="15"/>
        <v>0.76601109430156333</v>
      </c>
      <c r="N95" s="163">
        <v>7349</v>
      </c>
      <c r="O95" s="161">
        <v>4638</v>
      </c>
      <c r="P95" s="164">
        <f t="shared" si="16"/>
        <v>0.63110627296230781</v>
      </c>
      <c r="Q95" s="253">
        <f t="shared" si="17"/>
        <v>1.4284936726085182</v>
      </c>
      <c r="R95" s="253">
        <f t="shared" si="18"/>
        <v>1.9476067270375164</v>
      </c>
      <c r="S95" s="254">
        <f t="shared" si="19"/>
        <v>0.13490482133925552</v>
      </c>
    </row>
    <row r="96" spans="1:19" x14ac:dyDescent="0.25">
      <c r="A96" s="160" t="s">
        <v>282</v>
      </c>
      <c r="B96" s="163">
        <v>1800</v>
      </c>
      <c r="C96" s="161">
        <v>1565</v>
      </c>
      <c r="D96" s="162">
        <f t="shared" si="10"/>
        <v>0.86944444444444446</v>
      </c>
      <c r="E96" s="163">
        <v>0</v>
      </c>
      <c r="F96" s="161">
        <v>0</v>
      </c>
      <c r="G96" s="164" t="str">
        <f t="shared" si="11"/>
        <v/>
      </c>
      <c r="H96" s="165" t="str">
        <f t="shared" si="12"/>
        <v/>
      </c>
      <c r="I96" s="165" t="str">
        <f t="shared" si="13"/>
        <v/>
      </c>
      <c r="J96" s="254" t="str">
        <f t="shared" si="14"/>
        <v/>
      </c>
      <c r="K96" s="163">
        <v>13038</v>
      </c>
      <c r="L96" s="161">
        <v>10319</v>
      </c>
      <c r="M96" s="259">
        <f t="shared" si="15"/>
        <v>0.79145574474612668</v>
      </c>
      <c r="N96" s="163">
        <v>294</v>
      </c>
      <c r="O96" s="161">
        <v>115</v>
      </c>
      <c r="P96" s="164">
        <f t="shared" si="16"/>
        <v>0.391156462585034</v>
      </c>
      <c r="Q96" s="253">
        <f t="shared" si="17"/>
        <v>43.346938775510203</v>
      </c>
      <c r="R96" s="253">
        <f t="shared" si="18"/>
        <v>88.730434782608697</v>
      </c>
      <c r="S96" s="254">
        <f t="shared" si="19"/>
        <v>0.40029928216109267</v>
      </c>
    </row>
    <row r="97" spans="1:19" x14ac:dyDescent="0.25">
      <c r="A97" s="160" t="s">
        <v>610</v>
      </c>
      <c r="B97" s="163">
        <v>1740</v>
      </c>
      <c r="C97" s="161">
        <v>1296</v>
      </c>
      <c r="D97" s="162">
        <f t="shared" si="10"/>
        <v>0.7448275862068966</v>
      </c>
      <c r="E97" s="163">
        <v>0</v>
      </c>
      <c r="F97" s="161">
        <v>0</v>
      </c>
      <c r="G97" s="164" t="str">
        <f t="shared" si="11"/>
        <v/>
      </c>
      <c r="H97" s="165" t="str">
        <f t="shared" si="12"/>
        <v/>
      </c>
      <c r="I97" s="165" t="str">
        <f t="shared" si="13"/>
        <v/>
      </c>
      <c r="J97" s="254" t="str">
        <f t="shared" si="14"/>
        <v/>
      </c>
      <c r="K97" s="163">
        <v>1808</v>
      </c>
      <c r="L97" s="161">
        <v>1361</v>
      </c>
      <c r="M97" s="259">
        <f t="shared" si="15"/>
        <v>0.75276548672566368</v>
      </c>
      <c r="N97" s="163">
        <v>0</v>
      </c>
      <c r="O97" s="161">
        <v>0</v>
      </c>
      <c r="P97" s="164" t="str">
        <f t="shared" si="16"/>
        <v/>
      </c>
      <c r="Q97" s="253" t="str">
        <f t="shared" si="17"/>
        <v/>
      </c>
      <c r="R97" s="253" t="str">
        <f t="shared" si="18"/>
        <v/>
      </c>
      <c r="S97" s="254" t="str">
        <f t="shared" si="19"/>
        <v/>
      </c>
    </row>
    <row r="98" spans="1:19" x14ac:dyDescent="0.25">
      <c r="A98" s="160" t="s">
        <v>271</v>
      </c>
      <c r="B98" s="163">
        <v>1542</v>
      </c>
      <c r="C98" s="161">
        <v>1288</v>
      </c>
      <c r="D98" s="162">
        <f t="shared" si="10"/>
        <v>0.83527885862516216</v>
      </c>
      <c r="E98" s="163">
        <v>1152</v>
      </c>
      <c r="F98" s="161">
        <v>906</v>
      </c>
      <c r="G98" s="164">
        <f t="shared" si="11"/>
        <v>0.78645833333333337</v>
      </c>
      <c r="H98" s="165">
        <f t="shared" si="12"/>
        <v>0.33854166666666674</v>
      </c>
      <c r="I98" s="165">
        <f t="shared" si="13"/>
        <v>0.42163355408388514</v>
      </c>
      <c r="J98" s="254">
        <f t="shared" si="14"/>
        <v>4.8820525291828787E-2</v>
      </c>
      <c r="K98" s="163">
        <v>20823</v>
      </c>
      <c r="L98" s="161">
        <v>18370</v>
      </c>
      <c r="M98" s="259">
        <f t="shared" si="15"/>
        <v>0.88219756999471743</v>
      </c>
      <c r="N98" s="163">
        <v>14754</v>
      </c>
      <c r="O98" s="161">
        <v>12343</v>
      </c>
      <c r="P98" s="164">
        <f t="shared" si="16"/>
        <v>0.83658668835570016</v>
      </c>
      <c r="Q98" s="253">
        <f t="shared" si="17"/>
        <v>0.41134607564050429</v>
      </c>
      <c r="R98" s="253">
        <f t="shared" si="18"/>
        <v>0.48829295957222718</v>
      </c>
      <c r="S98" s="254">
        <f t="shared" si="19"/>
        <v>4.5610881639017276E-2</v>
      </c>
    </row>
    <row r="99" spans="1:19" x14ac:dyDescent="0.25">
      <c r="A99" s="160" t="s">
        <v>286</v>
      </c>
      <c r="B99" s="163">
        <v>1536</v>
      </c>
      <c r="C99" s="161">
        <v>1056</v>
      </c>
      <c r="D99" s="162">
        <f t="shared" si="10"/>
        <v>0.6875</v>
      </c>
      <c r="E99" s="163">
        <v>1350</v>
      </c>
      <c r="F99" s="161">
        <v>990</v>
      </c>
      <c r="G99" s="164">
        <f t="shared" si="11"/>
        <v>0.73333333333333328</v>
      </c>
      <c r="H99" s="165">
        <f t="shared" si="12"/>
        <v>0.13777777777777778</v>
      </c>
      <c r="I99" s="165">
        <f t="shared" si="13"/>
        <v>6.6666666666666652E-2</v>
      </c>
      <c r="J99" s="254">
        <f t="shared" si="14"/>
        <v>-4.5833333333333282E-2</v>
      </c>
      <c r="K99" s="163">
        <v>19208</v>
      </c>
      <c r="L99" s="161">
        <v>13474</v>
      </c>
      <c r="M99" s="259">
        <f t="shared" si="15"/>
        <v>0.70147855060391506</v>
      </c>
      <c r="N99" s="163">
        <v>17898</v>
      </c>
      <c r="O99" s="161">
        <v>12955</v>
      </c>
      <c r="P99" s="164">
        <f t="shared" si="16"/>
        <v>0.72382389093753496</v>
      </c>
      <c r="Q99" s="253">
        <f t="shared" si="17"/>
        <v>7.3192535478824539E-2</v>
      </c>
      <c r="R99" s="253">
        <f t="shared" si="18"/>
        <v>4.006175221922037E-2</v>
      </c>
      <c r="S99" s="254">
        <f t="shared" si="19"/>
        <v>-2.2345340333619901E-2</v>
      </c>
    </row>
    <row r="100" spans="1:19" x14ac:dyDescent="0.25">
      <c r="A100" s="160" t="s">
        <v>291</v>
      </c>
      <c r="B100" s="163">
        <v>1369</v>
      </c>
      <c r="C100" s="161">
        <v>1287</v>
      </c>
      <c r="D100" s="162">
        <f t="shared" si="10"/>
        <v>0.94010226442658873</v>
      </c>
      <c r="E100" s="163">
        <v>1780</v>
      </c>
      <c r="F100" s="161">
        <v>1625</v>
      </c>
      <c r="G100" s="164">
        <f t="shared" si="11"/>
        <v>0.9129213483146067</v>
      </c>
      <c r="H100" s="165">
        <f t="shared" si="12"/>
        <v>-0.23089887640449436</v>
      </c>
      <c r="I100" s="165">
        <f t="shared" si="13"/>
        <v>-0.20799999999999996</v>
      </c>
      <c r="J100" s="254">
        <f t="shared" si="14"/>
        <v>2.7180916111982034E-2</v>
      </c>
      <c r="K100" s="163">
        <v>18979</v>
      </c>
      <c r="L100" s="161">
        <v>14759</v>
      </c>
      <c r="M100" s="259">
        <f t="shared" si="15"/>
        <v>0.77764898045207864</v>
      </c>
      <c r="N100" s="163">
        <v>20963</v>
      </c>
      <c r="O100" s="161">
        <v>16283</v>
      </c>
      <c r="P100" s="164">
        <f t="shared" si="16"/>
        <v>0.77674951104326673</v>
      </c>
      <c r="Q100" s="253">
        <f t="shared" si="17"/>
        <v>-9.4642942326957025E-2</v>
      </c>
      <c r="R100" s="253">
        <f t="shared" si="18"/>
        <v>-9.3594546459497607E-2</v>
      </c>
      <c r="S100" s="254">
        <f t="shared" si="19"/>
        <v>8.9946940881191484E-4</v>
      </c>
    </row>
    <row r="101" spans="1:19" x14ac:dyDescent="0.25">
      <c r="A101" s="160" t="s">
        <v>296</v>
      </c>
      <c r="B101" s="163">
        <v>1282</v>
      </c>
      <c r="C101" s="161">
        <v>951</v>
      </c>
      <c r="D101" s="162">
        <f t="shared" si="10"/>
        <v>0.74180967238689544</v>
      </c>
      <c r="E101" s="163">
        <v>1728</v>
      </c>
      <c r="F101" s="161">
        <v>943</v>
      </c>
      <c r="G101" s="164">
        <f t="shared" si="11"/>
        <v>0.54571759259259256</v>
      </c>
      <c r="H101" s="165">
        <f t="shared" si="12"/>
        <v>-0.25810185185185186</v>
      </c>
      <c r="I101" s="165">
        <f t="shared" si="13"/>
        <v>8.4835630965005571E-3</v>
      </c>
      <c r="J101" s="254">
        <f t="shared" si="14"/>
        <v>0.19609207979430288</v>
      </c>
      <c r="K101" s="163">
        <v>14114</v>
      </c>
      <c r="L101" s="161">
        <v>9274</v>
      </c>
      <c r="M101" s="259">
        <f t="shared" si="15"/>
        <v>0.65707807850361344</v>
      </c>
      <c r="N101" s="163">
        <v>18608</v>
      </c>
      <c r="O101" s="161">
        <v>10856</v>
      </c>
      <c r="P101" s="164">
        <f t="shared" si="16"/>
        <v>0.58340498710232158</v>
      </c>
      <c r="Q101" s="253">
        <f t="shared" si="17"/>
        <v>-0.24150902837489252</v>
      </c>
      <c r="R101" s="253">
        <f t="shared" si="18"/>
        <v>-0.14572586588061898</v>
      </c>
      <c r="S101" s="254">
        <f t="shared" si="19"/>
        <v>7.3673091401291857E-2</v>
      </c>
    </row>
    <row r="102" spans="1:19" x14ac:dyDescent="0.25">
      <c r="A102" s="160" t="s">
        <v>287</v>
      </c>
      <c r="B102" s="163">
        <v>1274</v>
      </c>
      <c r="C102" s="161">
        <v>1179</v>
      </c>
      <c r="D102" s="162">
        <f t="shared" si="10"/>
        <v>0.92543171114599687</v>
      </c>
      <c r="E102" s="163">
        <v>1484</v>
      </c>
      <c r="F102" s="161">
        <v>1382</v>
      </c>
      <c r="G102" s="164">
        <f t="shared" si="11"/>
        <v>0.93126684636118595</v>
      </c>
      <c r="H102" s="165">
        <f t="shared" si="12"/>
        <v>-0.14150943396226412</v>
      </c>
      <c r="I102" s="165">
        <f t="shared" si="13"/>
        <v>-0.14688856729377708</v>
      </c>
      <c r="J102" s="254">
        <f t="shared" si="14"/>
        <v>-5.8351352151890801E-3</v>
      </c>
      <c r="K102" s="163">
        <v>15538</v>
      </c>
      <c r="L102" s="161">
        <v>11912</v>
      </c>
      <c r="M102" s="259">
        <f t="shared" si="15"/>
        <v>0.76663663277127048</v>
      </c>
      <c r="N102" s="163">
        <v>16003</v>
      </c>
      <c r="O102" s="161">
        <v>11993</v>
      </c>
      <c r="P102" s="164">
        <f t="shared" si="16"/>
        <v>0.74942198337811661</v>
      </c>
      <c r="Q102" s="253">
        <f t="shared" si="17"/>
        <v>-2.9057051802786948E-2</v>
      </c>
      <c r="R102" s="253">
        <f t="shared" si="18"/>
        <v>-6.7539397982155913E-3</v>
      </c>
      <c r="S102" s="254">
        <f t="shared" si="19"/>
        <v>1.7214649393153869E-2</v>
      </c>
    </row>
    <row r="103" spans="1:19" x14ac:dyDescent="0.25">
      <c r="A103" s="160" t="s">
        <v>384</v>
      </c>
      <c r="B103" s="163">
        <v>1248</v>
      </c>
      <c r="C103" s="161">
        <v>961</v>
      </c>
      <c r="D103" s="162">
        <f t="shared" si="10"/>
        <v>0.77003205128205132</v>
      </c>
      <c r="E103" s="163">
        <v>837</v>
      </c>
      <c r="F103" s="161">
        <v>618</v>
      </c>
      <c r="G103" s="164">
        <f t="shared" si="11"/>
        <v>0.73835125448028671</v>
      </c>
      <c r="H103" s="165">
        <f t="shared" si="12"/>
        <v>0.49103942652329757</v>
      </c>
      <c r="I103" s="165">
        <f t="shared" si="13"/>
        <v>0.55501618122977336</v>
      </c>
      <c r="J103" s="254">
        <f t="shared" si="14"/>
        <v>3.168079680176461E-2</v>
      </c>
      <c r="K103" s="163">
        <v>6034</v>
      </c>
      <c r="L103" s="161">
        <v>4168</v>
      </c>
      <c r="M103" s="259">
        <f t="shared" si="15"/>
        <v>0.69075240304938679</v>
      </c>
      <c r="N103" s="163">
        <v>9750</v>
      </c>
      <c r="O103" s="161">
        <v>6360</v>
      </c>
      <c r="P103" s="164">
        <f t="shared" si="16"/>
        <v>0.65230769230769226</v>
      </c>
      <c r="Q103" s="253">
        <f t="shared" si="17"/>
        <v>-0.38112820512820511</v>
      </c>
      <c r="R103" s="253">
        <f t="shared" si="18"/>
        <v>-0.3446540880503145</v>
      </c>
      <c r="S103" s="254">
        <f t="shared" si="19"/>
        <v>3.8444710741694532E-2</v>
      </c>
    </row>
    <row r="104" spans="1:19" x14ac:dyDescent="0.25">
      <c r="A104" s="160" t="s">
        <v>293</v>
      </c>
      <c r="B104" s="163">
        <v>1192</v>
      </c>
      <c r="C104" s="161">
        <v>909</v>
      </c>
      <c r="D104" s="162">
        <f t="shared" si="10"/>
        <v>0.76258389261744963</v>
      </c>
      <c r="E104" s="163">
        <v>660</v>
      </c>
      <c r="F104" s="161">
        <v>511</v>
      </c>
      <c r="G104" s="164">
        <f t="shared" si="11"/>
        <v>0.77424242424242429</v>
      </c>
      <c r="H104" s="165">
        <f t="shared" si="12"/>
        <v>0.80606060606060614</v>
      </c>
      <c r="I104" s="165">
        <f t="shared" si="13"/>
        <v>0.77886497064579263</v>
      </c>
      <c r="J104" s="254">
        <f t="shared" si="14"/>
        <v>-1.1658531624974655E-2</v>
      </c>
      <c r="K104" s="163">
        <v>10134</v>
      </c>
      <c r="L104" s="161">
        <v>6938</v>
      </c>
      <c r="M104" s="259">
        <f t="shared" si="15"/>
        <v>0.68462601144661539</v>
      </c>
      <c r="N104" s="163">
        <v>1260</v>
      </c>
      <c r="O104" s="161">
        <v>918</v>
      </c>
      <c r="P104" s="164">
        <f t="shared" si="16"/>
        <v>0.72857142857142854</v>
      </c>
      <c r="Q104" s="253">
        <f t="shared" si="17"/>
        <v>7.0428571428571427</v>
      </c>
      <c r="R104" s="253">
        <f t="shared" si="18"/>
        <v>6.5577342047930287</v>
      </c>
      <c r="S104" s="254">
        <f t="shared" si="19"/>
        <v>-4.3945417124813146E-2</v>
      </c>
    </row>
    <row r="105" spans="1:19" x14ac:dyDescent="0.25">
      <c r="A105" s="160" t="s">
        <v>295</v>
      </c>
      <c r="B105" s="163">
        <v>1152</v>
      </c>
      <c r="C105" s="161">
        <v>1040</v>
      </c>
      <c r="D105" s="162">
        <f t="shared" si="10"/>
        <v>0.90277777777777779</v>
      </c>
      <c r="E105" s="163">
        <v>1152</v>
      </c>
      <c r="F105" s="161">
        <v>1006</v>
      </c>
      <c r="G105" s="164">
        <f t="shared" si="11"/>
        <v>0.87326388888888884</v>
      </c>
      <c r="H105" s="165">
        <f t="shared" si="12"/>
        <v>0</v>
      </c>
      <c r="I105" s="165">
        <f t="shared" si="13"/>
        <v>3.3797216699801291E-2</v>
      </c>
      <c r="J105" s="254">
        <f t="shared" si="14"/>
        <v>2.9513888888888951E-2</v>
      </c>
      <c r="K105" s="163">
        <v>13889</v>
      </c>
      <c r="L105" s="161">
        <v>11087</v>
      </c>
      <c r="M105" s="259">
        <f t="shared" si="15"/>
        <v>0.79825761393908845</v>
      </c>
      <c r="N105" s="163">
        <v>14030</v>
      </c>
      <c r="O105" s="161">
        <v>10400</v>
      </c>
      <c r="P105" s="164">
        <f t="shared" si="16"/>
        <v>0.74126870990734139</v>
      </c>
      <c r="Q105" s="253">
        <f t="shared" si="17"/>
        <v>-1.0049893086243711E-2</v>
      </c>
      <c r="R105" s="253">
        <f t="shared" si="18"/>
        <v>6.6057692307692317E-2</v>
      </c>
      <c r="S105" s="254">
        <f t="shared" si="19"/>
        <v>5.6988904031747056E-2</v>
      </c>
    </row>
    <row r="106" spans="1:19" x14ac:dyDescent="0.25">
      <c r="A106" s="160" t="s">
        <v>283</v>
      </c>
      <c r="B106" s="163">
        <v>1140</v>
      </c>
      <c r="C106" s="161">
        <v>859</v>
      </c>
      <c r="D106" s="162">
        <f t="shared" si="10"/>
        <v>0.75350877192982457</v>
      </c>
      <c r="E106" s="163">
        <v>0</v>
      </c>
      <c r="F106" s="161">
        <v>0</v>
      </c>
      <c r="G106" s="164" t="str">
        <f t="shared" si="11"/>
        <v/>
      </c>
      <c r="H106" s="165" t="str">
        <f t="shared" si="12"/>
        <v/>
      </c>
      <c r="I106" s="165" t="str">
        <f t="shared" si="13"/>
        <v/>
      </c>
      <c r="J106" s="254" t="str">
        <f t="shared" si="14"/>
        <v/>
      </c>
      <c r="K106" s="163">
        <v>8953</v>
      </c>
      <c r="L106" s="161">
        <v>6202</v>
      </c>
      <c r="M106" s="259">
        <f t="shared" si="15"/>
        <v>0.6927286942924159</v>
      </c>
      <c r="N106" s="163">
        <v>0</v>
      </c>
      <c r="O106" s="161">
        <v>0</v>
      </c>
      <c r="P106" s="164" t="str">
        <f t="shared" si="16"/>
        <v/>
      </c>
      <c r="Q106" s="253" t="str">
        <f t="shared" si="17"/>
        <v/>
      </c>
      <c r="R106" s="253" t="str">
        <f t="shared" si="18"/>
        <v/>
      </c>
      <c r="S106" s="254" t="str">
        <f t="shared" si="19"/>
        <v/>
      </c>
    </row>
    <row r="107" spans="1:19" x14ac:dyDescent="0.25">
      <c r="A107" s="160" t="s">
        <v>391</v>
      </c>
      <c r="B107" s="163">
        <v>1109</v>
      </c>
      <c r="C107" s="161">
        <v>855</v>
      </c>
      <c r="D107" s="162">
        <f t="shared" si="10"/>
        <v>0.77096483318304776</v>
      </c>
      <c r="E107" s="163">
        <v>2005</v>
      </c>
      <c r="F107" s="161">
        <v>1566</v>
      </c>
      <c r="G107" s="164">
        <f t="shared" si="11"/>
        <v>0.78104738154613462</v>
      </c>
      <c r="H107" s="165">
        <f t="shared" si="12"/>
        <v>-0.44688279301745637</v>
      </c>
      <c r="I107" s="165">
        <f t="shared" si="13"/>
        <v>-0.45402298850574707</v>
      </c>
      <c r="J107" s="254">
        <f t="shared" si="14"/>
        <v>-1.0082548363086863E-2</v>
      </c>
      <c r="K107" s="163">
        <v>5638</v>
      </c>
      <c r="L107" s="161">
        <v>4632</v>
      </c>
      <c r="M107" s="259">
        <f t="shared" si="15"/>
        <v>0.8215679318907414</v>
      </c>
      <c r="N107" s="163">
        <v>14021</v>
      </c>
      <c r="O107" s="161">
        <v>10433</v>
      </c>
      <c r="P107" s="164">
        <f t="shared" si="16"/>
        <v>0.74409813850652595</v>
      </c>
      <c r="Q107" s="253">
        <f t="shared" si="17"/>
        <v>-0.59788888096426795</v>
      </c>
      <c r="R107" s="253">
        <f t="shared" si="18"/>
        <v>-0.55602415412632999</v>
      </c>
      <c r="S107" s="254">
        <f t="shared" si="19"/>
        <v>7.7469793384215446E-2</v>
      </c>
    </row>
    <row r="108" spans="1:19" x14ac:dyDescent="0.25">
      <c r="A108" s="160" t="s">
        <v>289</v>
      </c>
      <c r="B108" s="163">
        <v>1056</v>
      </c>
      <c r="C108" s="161">
        <v>988</v>
      </c>
      <c r="D108" s="162">
        <f t="shared" si="10"/>
        <v>0.93560606060606055</v>
      </c>
      <c r="E108" s="163">
        <v>1160</v>
      </c>
      <c r="F108" s="161">
        <v>1090</v>
      </c>
      <c r="G108" s="164">
        <f t="shared" si="11"/>
        <v>0.93965517241379315</v>
      </c>
      <c r="H108" s="165">
        <f t="shared" si="12"/>
        <v>-8.9655172413793061E-2</v>
      </c>
      <c r="I108" s="165">
        <f t="shared" si="13"/>
        <v>-9.3577981651376096E-2</v>
      </c>
      <c r="J108" s="254">
        <f t="shared" si="14"/>
        <v>-4.0491118077325972E-3</v>
      </c>
      <c r="K108" s="163">
        <v>14516</v>
      </c>
      <c r="L108" s="161">
        <v>13091</v>
      </c>
      <c r="M108" s="259">
        <f t="shared" si="15"/>
        <v>0.90183246073298429</v>
      </c>
      <c r="N108" s="163">
        <v>15044</v>
      </c>
      <c r="O108" s="161">
        <v>12870</v>
      </c>
      <c r="P108" s="164">
        <f t="shared" si="16"/>
        <v>0.85549056102100507</v>
      </c>
      <c r="Q108" s="253">
        <f t="shared" si="17"/>
        <v>-3.5097048657272034E-2</v>
      </c>
      <c r="R108" s="253">
        <f t="shared" si="18"/>
        <v>1.7171717171717171E-2</v>
      </c>
      <c r="S108" s="254">
        <f t="shared" si="19"/>
        <v>4.6341899711979218E-2</v>
      </c>
    </row>
    <row r="109" spans="1:19" x14ac:dyDescent="0.25">
      <c r="A109" s="160" t="s">
        <v>290</v>
      </c>
      <c r="B109" s="163">
        <v>1056</v>
      </c>
      <c r="C109" s="161">
        <v>970</v>
      </c>
      <c r="D109" s="162">
        <f t="shared" si="10"/>
        <v>0.91856060606060608</v>
      </c>
      <c r="E109" s="163">
        <v>1160</v>
      </c>
      <c r="F109" s="161">
        <v>1066</v>
      </c>
      <c r="G109" s="164">
        <f t="shared" si="11"/>
        <v>0.91896551724137931</v>
      </c>
      <c r="H109" s="165">
        <f t="shared" si="12"/>
        <v>-8.9655172413793061E-2</v>
      </c>
      <c r="I109" s="165">
        <f t="shared" si="13"/>
        <v>-9.0056285178236384E-2</v>
      </c>
      <c r="J109" s="254">
        <f t="shared" si="14"/>
        <v>-4.0491118077323751E-4</v>
      </c>
      <c r="K109" s="163">
        <v>14612</v>
      </c>
      <c r="L109" s="161">
        <v>12148</v>
      </c>
      <c r="M109" s="259">
        <f t="shared" si="15"/>
        <v>0.83137147549958934</v>
      </c>
      <c r="N109" s="163">
        <v>13597</v>
      </c>
      <c r="O109" s="161">
        <v>11014</v>
      </c>
      <c r="P109" s="164">
        <f t="shared" si="16"/>
        <v>0.81003162462307865</v>
      </c>
      <c r="Q109" s="253">
        <f t="shared" si="17"/>
        <v>7.4648819592557203E-2</v>
      </c>
      <c r="R109" s="253">
        <f t="shared" si="18"/>
        <v>0.10295986925730882</v>
      </c>
      <c r="S109" s="254">
        <f t="shared" si="19"/>
        <v>2.1339850876510691E-2</v>
      </c>
    </row>
    <row r="110" spans="1:19" x14ac:dyDescent="0.25">
      <c r="A110" s="160" t="s">
        <v>301</v>
      </c>
      <c r="B110" s="163">
        <v>986</v>
      </c>
      <c r="C110" s="161">
        <v>818</v>
      </c>
      <c r="D110" s="162">
        <f t="shared" si="10"/>
        <v>0.82961460446247459</v>
      </c>
      <c r="E110" s="163">
        <v>0</v>
      </c>
      <c r="F110" s="161">
        <v>0</v>
      </c>
      <c r="G110" s="164" t="str">
        <f t="shared" si="11"/>
        <v/>
      </c>
      <c r="H110" s="165" t="str">
        <f t="shared" si="12"/>
        <v/>
      </c>
      <c r="I110" s="165" t="str">
        <f t="shared" si="13"/>
        <v/>
      </c>
      <c r="J110" s="254" t="str">
        <f t="shared" si="14"/>
        <v/>
      </c>
      <c r="K110" s="163">
        <v>12800</v>
      </c>
      <c r="L110" s="161">
        <v>8210</v>
      </c>
      <c r="M110" s="259">
        <f t="shared" si="15"/>
        <v>0.64140624999999996</v>
      </c>
      <c r="N110" s="163">
        <v>0</v>
      </c>
      <c r="O110" s="161">
        <v>0</v>
      </c>
      <c r="P110" s="164" t="str">
        <f t="shared" si="16"/>
        <v/>
      </c>
      <c r="Q110" s="253" t="str">
        <f t="shared" si="17"/>
        <v/>
      </c>
      <c r="R110" s="253" t="str">
        <f t="shared" si="18"/>
        <v/>
      </c>
      <c r="S110" s="254" t="str">
        <f t="shared" si="19"/>
        <v/>
      </c>
    </row>
    <row r="111" spans="1:19" x14ac:dyDescent="0.25">
      <c r="A111" s="160" t="s">
        <v>337</v>
      </c>
      <c r="B111" s="163">
        <v>896</v>
      </c>
      <c r="C111" s="161">
        <v>535</v>
      </c>
      <c r="D111" s="162">
        <f t="shared" si="10"/>
        <v>0.5970982142857143</v>
      </c>
      <c r="E111" s="163">
        <v>0</v>
      </c>
      <c r="F111" s="161">
        <v>0</v>
      </c>
      <c r="G111" s="164" t="str">
        <f t="shared" si="11"/>
        <v/>
      </c>
      <c r="H111" s="165" t="str">
        <f t="shared" si="12"/>
        <v/>
      </c>
      <c r="I111" s="165" t="str">
        <f t="shared" si="13"/>
        <v/>
      </c>
      <c r="J111" s="254" t="str">
        <f t="shared" si="14"/>
        <v/>
      </c>
      <c r="K111" s="163">
        <v>4418</v>
      </c>
      <c r="L111" s="161">
        <v>3026</v>
      </c>
      <c r="M111" s="259">
        <f t="shared" si="15"/>
        <v>0.68492530556813036</v>
      </c>
      <c r="N111" s="163">
        <v>76</v>
      </c>
      <c r="O111" s="161">
        <v>0</v>
      </c>
      <c r="P111" s="164">
        <f t="shared" si="16"/>
        <v>0</v>
      </c>
      <c r="Q111" s="253">
        <f t="shared" si="17"/>
        <v>57.131578947368418</v>
      </c>
      <c r="R111" s="253" t="str">
        <f t="shared" si="18"/>
        <v/>
      </c>
      <c r="S111" s="254">
        <f t="shared" si="19"/>
        <v>0.68492530556813036</v>
      </c>
    </row>
    <row r="112" spans="1:19" x14ac:dyDescent="0.25">
      <c r="A112" s="160" t="s">
        <v>302</v>
      </c>
      <c r="B112" s="163">
        <v>883</v>
      </c>
      <c r="C112" s="161">
        <v>839</v>
      </c>
      <c r="D112" s="162">
        <f t="shared" si="10"/>
        <v>0.95016987542468856</v>
      </c>
      <c r="E112" s="163">
        <v>1002</v>
      </c>
      <c r="F112" s="161">
        <v>795</v>
      </c>
      <c r="G112" s="164">
        <f t="shared" si="11"/>
        <v>0.79341317365269459</v>
      </c>
      <c r="H112" s="165">
        <f t="shared" si="12"/>
        <v>-0.11876247504990023</v>
      </c>
      <c r="I112" s="165">
        <f t="shared" si="13"/>
        <v>5.5345911949685522E-2</v>
      </c>
      <c r="J112" s="254">
        <f t="shared" si="14"/>
        <v>0.15675670177199397</v>
      </c>
      <c r="K112" s="163">
        <v>9521</v>
      </c>
      <c r="L112" s="161">
        <v>7757</v>
      </c>
      <c r="M112" s="259">
        <f t="shared" si="15"/>
        <v>0.814725343976473</v>
      </c>
      <c r="N112" s="163">
        <v>9874</v>
      </c>
      <c r="O112" s="161">
        <v>7723</v>
      </c>
      <c r="P112" s="164">
        <f t="shared" si="16"/>
        <v>0.78215515495240029</v>
      </c>
      <c r="Q112" s="253">
        <f t="shared" si="17"/>
        <v>-3.5750455742353693E-2</v>
      </c>
      <c r="R112" s="253">
        <f t="shared" si="18"/>
        <v>4.4024342871940014E-3</v>
      </c>
      <c r="S112" s="254">
        <f t="shared" si="19"/>
        <v>3.2570189024072715E-2</v>
      </c>
    </row>
    <row r="113" spans="1:19" x14ac:dyDescent="0.25">
      <c r="A113" s="160" t="s">
        <v>275</v>
      </c>
      <c r="B113" s="163">
        <v>868</v>
      </c>
      <c r="C113" s="161">
        <v>612</v>
      </c>
      <c r="D113" s="162">
        <f t="shared" si="10"/>
        <v>0.70506912442396308</v>
      </c>
      <c r="E113" s="163">
        <v>1060</v>
      </c>
      <c r="F113" s="161">
        <v>717</v>
      </c>
      <c r="G113" s="164">
        <f t="shared" si="11"/>
        <v>0.67641509433962266</v>
      </c>
      <c r="H113" s="165">
        <f t="shared" si="12"/>
        <v>-0.18113207547169807</v>
      </c>
      <c r="I113" s="165">
        <f t="shared" si="13"/>
        <v>-0.14644351464435146</v>
      </c>
      <c r="J113" s="254">
        <f t="shared" si="14"/>
        <v>2.8654030084340421E-2</v>
      </c>
      <c r="K113" s="163">
        <v>18530</v>
      </c>
      <c r="L113" s="161">
        <v>11501</v>
      </c>
      <c r="M113" s="259">
        <f t="shared" si="15"/>
        <v>0.62066918510523472</v>
      </c>
      <c r="N113" s="163">
        <v>2958</v>
      </c>
      <c r="O113" s="161">
        <v>2122</v>
      </c>
      <c r="P113" s="164">
        <f t="shared" si="16"/>
        <v>0.71737660581473972</v>
      </c>
      <c r="Q113" s="253">
        <f t="shared" si="17"/>
        <v>5.264367816091954</v>
      </c>
      <c r="R113" s="253">
        <f t="shared" si="18"/>
        <v>4.4198868991517433</v>
      </c>
      <c r="S113" s="254">
        <f t="shared" si="19"/>
        <v>-9.6707420709504999E-2</v>
      </c>
    </row>
    <row r="114" spans="1:19" x14ac:dyDescent="0.25">
      <c r="A114" s="160" t="s">
        <v>303</v>
      </c>
      <c r="B114" s="163">
        <v>866</v>
      </c>
      <c r="C114" s="161">
        <v>749</v>
      </c>
      <c r="D114" s="162">
        <f t="shared" si="10"/>
        <v>0.86489607390300227</v>
      </c>
      <c r="E114" s="163">
        <v>0</v>
      </c>
      <c r="F114" s="161">
        <v>0</v>
      </c>
      <c r="G114" s="164" t="str">
        <f t="shared" si="11"/>
        <v/>
      </c>
      <c r="H114" s="165" t="str">
        <f t="shared" si="12"/>
        <v/>
      </c>
      <c r="I114" s="165" t="str">
        <f t="shared" si="13"/>
        <v/>
      </c>
      <c r="J114" s="254" t="str">
        <f t="shared" si="14"/>
        <v/>
      </c>
      <c r="K114" s="163">
        <v>8010</v>
      </c>
      <c r="L114" s="161">
        <v>6463</v>
      </c>
      <c r="M114" s="259">
        <f t="shared" si="15"/>
        <v>0.80686641697877648</v>
      </c>
      <c r="N114" s="163">
        <v>1302</v>
      </c>
      <c r="O114" s="161">
        <v>1036</v>
      </c>
      <c r="P114" s="164">
        <f t="shared" si="16"/>
        <v>0.79569892473118276</v>
      </c>
      <c r="Q114" s="253">
        <f t="shared" si="17"/>
        <v>5.1520737327188941</v>
      </c>
      <c r="R114" s="253">
        <f t="shared" si="18"/>
        <v>5.2384169884169882</v>
      </c>
      <c r="S114" s="254">
        <f t="shared" si="19"/>
        <v>1.1167492247593724E-2</v>
      </c>
    </row>
    <row r="115" spans="1:19" x14ac:dyDescent="0.25">
      <c r="A115" s="160" t="s">
        <v>297</v>
      </c>
      <c r="B115" s="163">
        <v>833</v>
      </c>
      <c r="C115" s="161">
        <v>807</v>
      </c>
      <c r="D115" s="162">
        <f t="shared" si="10"/>
        <v>0.96878751500600235</v>
      </c>
      <c r="E115" s="163">
        <v>984</v>
      </c>
      <c r="F115" s="161">
        <v>931</v>
      </c>
      <c r="G115" s="164">
        <f t="shared" si="11"/>
        <v>0.94613821138211385</v>
      </c>
      <c r="H115" s="165">
        <f t="shared" si="12"/>
        <v>-0.15345528455284552</v>
      </c>
      <c r="I115" s="165">
        <f t="shared" si="13"/>
        <v>-0.13319011815252413</v>
      </c>
      <c r="J115" s="254">
        <f t="shared" si="14"/>
        <v>2.2649303623888506E-2</v>
      </c>
      <c r="K115" s="163">
        <v>11391</v>
      </c>
      <c r="L115" s="161">
        <v>9818</v>
      </c>
      <c r="M115" s="259">
        <f t="shared" si="15"/>
        <v>0.86190852427354925</v>
      </c>
      <c r="N115" s="163">
        <v>10521</v>
      </c>
      <c r="O115" s="161">
        <v>8734</v>
      </c>
      <c r="P115" s="164">
        <f t="shared" si="16"/>
        <v>0.8301492253588062</v>
      </c>
      <c r="Q115" s="253">
        <f t="shared" si="17"/>
        <v>8.2691759338465953E-2</v>
      </c>
      <c r="R115" s="253">
        <f t="shared" si="18"/>
        <v>0.1241126631554843</v>
      </c>
      <c r="S115" s="254">
        <f t="shared" si="19"/>
        <v>3.175929891474305E-2</v>
      </c>
    </row>
    <row r="116" spans="1:19" x14ac:dyDescent="0.25">
      <c r="A116" s="160" t="s">
        <v>305</v>
      </c>
      <c r="B116" s="163">
        <v>791</v>
      </c>
      <c r="C116" s="161">
        <v>675</v>
      </c>
      <c r="D116" s="162">
        <f t="shared" si="10"/>
        <v>0.8533501896333755</v>
      </c>
      <c r="E116" s="163">
        <v>970</v>
      </c>
      <c r="F116" s="161">
        <v>892</v>
      </c>
      <c r="G116" s="164">
        <f t="shared" si="11"/>
        <v>0.91958762886597933</v>
      </c>
      <c r="H116" s="165">
        <f t="shared" si="12"/>
        <v>-0.18453608247422681</v>
      </c>
      <c r="I116" s="165">
        <f t="shared" si="13"/>
        <v>-0.24327354260089684</v>
      </c>
      <c r="J116" s="254">
        <f t="shared" si="14"/>
        <v>-6.6237439232603834E-2</v>
      </c>
      <c r="K116" s="163">
        <v>8653</v>
      </c>
      <c r="L116" s="161">
        <v>6900</v>
      </c>
      <c r="M116" s="259">
        <f t="shared" si="15"/>
        <v>0.7974113024384607</v>
      </c>
      <c r="N116" s="163">
        <v>10354</v>
      </c>
      <c r="O116" s="161">
        <v>8569</v>
      </c>
      <c r="P116" s="164">
        <f t="shared" si="16"/>
        <v>0.82760285879853202</v>
      </c>
      <c r="Q116" s="253">
        <f t="shared" si="17"/>
        <v>-0.16428433455669311</v>
      </c>
      <c r="R116" s="253">
        <f t="shared" si="18"/>
        <v>-0.19477185202474034</v>
      </c>
      <c r="S116" s="254">
        <f t="shared" si="19"/>
        <v>-3.0191556360071314E-2</v>
      </c>
    </row>
    <row r="117" spans="1:19" x14ac:dyDescent="0.25">
      <c r="A117" s="160" t="s">
        <v>647</v>
      </c>
      <c r="B117" s="163">
        <v>736</v>
      </c>
      <c r="C117" s="161">
        <v>593</v>
      </c>
      <c r="D117" s="162">
        <f t="shared" si="10"/>
        <v>0.80570652173913049</v>
      </c>
      <c r="E117" s="163">
        <v>0</v>
      </c>
      <c r="F117" s="161">
        <v>0</v>
      </c>
      <c r="G117" s="164" t="str">
        <f t="shared" si="11"/>
        <v/>
      </c>
      <c r="H117" s="165" t="str">
        <f t="shared" si="12"/>
        <v/>
      </c>
      <c r="I117" s="165" t="str">
        <f t="shared" si="13"/>
        <v/>
      </c>
      <c r="J117" s="254" t="str">
        <f t="shared" si="14"/>
        <v/>
      </c>
      <c r="K117" s="163">
        <v>736</v>
      </c>
      <c r="L117" s="161">
        <v>593</v>
      </c>
      <c r="M117" s="259">
        <f t="shared" si="15"/>
        <v>0.80570652173913049</v>
      </c>
      <c r="N117" s="163">
        <v>0</v>
      </c>
      <c r="O117" s="161">
        <v>0</v>
      </c>
      <c r="P117" s="164" t="str">
        <f t="shared" si="16"/>
        <v/>
      </c>
      <c r="Q117" s="253" t="str">
        <f t="shared" si="17"/>
        <v/>
      </c>
      <c r="R117" s="253" t="str">
        <f t="shared" si="18"/>
        <v/>
      </c>
      <c r="S117" s="254" t="str">
        <f t="shared" si="19"/>
        <v/>
      </c>
    </row>
    <row r="118" spans="1:19" x14ac:dyDescent="0.25">
      <c r="A118" s="160" t="s">
        <v>648</v>
      </c>
      <c r="B118" s="163">
        <v>721</v>
      </c>
      <c r="C118" s="161">
        <v>493</v>
      </c>
      <c r="D118" s="162">
        <f t="shared" si="10"/>
        <v>0.68377253814147021</v>
      </c>
      <c r="E118" s="163">
        <v>0</v>
      </c>
      <c r="F118" s="161">
        <v>0</v>
      </c>
      <c r="G118" s="164" t="str">
        <f t="shared" si="11"/>
        <v/>
      </c>
      <c r="H118" s="165" t="str">
        <f t="shared" si="12"/>
        <v/>
      </c>
      <c r="I118" s="165" t="str">
        <f t="shared" si="13"/>
        <v/>
      </c>
      <c r="J118" s="254" t="str">
        <f t="shared" si="14"/>
        <v/>
      </c>
      <c r="K118" s="163">
        <v>721</v>
      </c>
      <c r="L118" s="161">
        <v>493</v>
      </c>
      <c r="M118" s="259">
        <f t="shared" si="15"/>
        <v>0.68377253814147021</v>
      </c>
      <c r="N118" s="163">
        <v>0</v>
      </c>
      <c r="O118" s="161">
        <v>0</v>
      </c>
      <c r="P118" s="164" t="str">
        <f t="shared" si="16"/>
        <v/>
      </c>
      <c r="Q118" s="253" t="str">
        <f t="shared" si="17"/>
        <v/>
      </c>
      <c r="R118" s="253" t="str">
        <f t="shared" si="18"/>
        <v/>
      </c>
      <c r="S118" s="254" t="str">
        <f t="shared" si="19"/>
        <v/>
      </c>
    </row>
    <row r="119" spans="1:19" x14ac:dyDescent="0.25">
      <c r="A119" s="160" t="s">
        <v>306</v>
      </c>
      <c r="B119" s="163">
        <v>702</v>
      </c>
      <c r="C119" s="161">
        <v>573</v>
      </c>
      <c r="D119" s="162">
        <f t="shared" si="10"/>
        <v>0.81623931623931623</v>
      </c>
      <c r="E119" s="163">
        <v>697</v>
      </c>
      <c r="F119" s="161">
        <v>551</v>
      </c>
      <c r="G119" s="164">
        <f t="shared" si="11"/>
        <v>0.79053084648493543</v>
      </c>
      <c r="H119" s="165">
        <f t="shared" si="12"/>
        <v>7.1736011477760986E-3</v>
      </c>
      <c r="I119" s="165">
        <f t="shared" si="13"/>
        <v>3.9927404718693271E-2</v>
      </c>
      <c r="J119" s="254">
        <f t="shared" si="14"/>
        <v>2.5708469754380792E-2</v>
      </c>
      <c r="K119" s="163">
        <v>7856</v>
      </c>
      <c r="L119" s="161">
        <v>6566</v>
      </c>
      <c r="M119" s="259">
        <f t="shared" si="15"/>
        <v>0.83579429735234212</v>
      </c>
      <c r="N119" s="163">
        <v>7829</v>
      </c>
      <c r="O119" s="161">
        <v>5726</v>
      </c>
      <c r="P119" s="164">
        <f t="shared" si="16"/>
        <v>0.73138331843147275</v>
      </c>
      <c r="Q119" s="253">
        <f t="shared" si="17"/>
        <v>3.4487163111509567E-3</v>
      </c>
      <c r="R119" s="253">
        <f t="shared" si="18"/>
        <v>0.14669926650366749</v>
      </c>
      <c r="S119" s="254">
        <f t="shared" si="19"/>
        <v>0.10441097892086937</v>
      </c>
    </row>
    <row r="120" spans="1:19" x14ac:dyDescent="0.25">
      <c r="A120" s="160" t="s">
        <v>299</v>
      </c>
      <c r="B120" s="163">
        <v>676</v>
      </c>
      <c r="C120" s="161">
        <v>586</v>
      </c>
      <c r="D120" s="162">
        <f t="shared" si="10"/>
        <v>0.86686390532544377</v>
      </c>
      <c r="E120" s="163">
        <v>772</v>
      </c>
      <c r="F120" s="161">
        <v>684</v>
      </c>
      <c r="G120" s="164">
        <f t="shared" si="11"/>
        <v>0.88601036269430056</v>
      </c>
      <c r="H120" s="165">
        <f t="shared" si="12"/>
        <v>-0.12435233160621761</v>
      </c>
      <c r="I120" s="165">
        <f t="shared" si="13"/>
        <v>-0.14327485380116955</v>
      </c>
      <c r="J120" s="254">
        <f t="shared" si="14"/>
        <v>-1.9146457368856784E-2</v>
      </c>
      <c r="K120" s="163">
        <v>9815</v>
      </c>
      <c r="L120" s="161">
        <v>7513</v>
      </c>
      <c r="M120" s="259">
        <f t="shared" si="15"/>
        <v>0.76546102903718793</v>
      </c>
      <c r="N120" s="163">
        <v>9489</v>
      </c>
      <c r="O120" s="161">
        <v>7091</v>
      </c>
      <c r="P120" s="164">
        <f t="shared" si="16"/>
        <v>0.74728633154178525</v>
      </c>
      <c r="Q120" s="253">
        <f t="shared" si="17"/>
        <v>3.4355569606913328E-2</v>
      </c>
      <c r="R120" s="253">
        <f t="shared" si="18"/>
        <v>5.9512057537723928E-2</v>
      </c>
      <c r="S120" s="254">
        <f t="shared" si="19"/>
        <v>1.8174697495402681E-2</v>
      </c>
    </row>
    <row r="121" spans="1:19" x14ac:dyDescent="0.25">
      <c r="A121" s="160" t="s">
        <v>304</v>
      </c>
      <c r="B121" s="163">
        <v>672</v>
      </c>
      <c r="C121" s="161">
        <v>630</v>
      </c>
      <c r="D121" s="162">
        <f t="shared" si="10"/>
        <v>0.9375</v>
      </c>
      <c r="E121" s="163">
        <v>768</v>
      </c>
      <c r="F121" s="161">
        <v>646</v>
      </c>
      <c r="G121" s="164">
        <f t="shared" si="11"/>
        <v>0.84114583333333337</v>
      </c>
      <c r="H121" s="165">
        <f t="shared" si="12"/>
        <v>-0.125</v>
      </c>
      <c r="I121" s="165">
        <f t="shared" si="13"/>
        <v>-2.4767801857585092E-2</v>
      </c>
      <c r="J121" s="254">
        <f t="shared" si="14"/>
        <v>9.635416666666663E-2</v>
      </c>
      <c r="K121" s="163">
        <v>9796</v>
      </c>
      <c r="L121" s="161">
        <v>8225</v>
      </c>
      <c r="M121" s="259">
        <f t="shared" si="15"/>
        <v>0.8396284197631686</v>
      </c>
      <c r="N121" s="163">
        <v>9998</v>
      </c>
      <c r="O121" s="161">
        <v>8010</v>
      </c>
      <c r="P121" s="164">
        <f t="shared" si="16"/>
        <v>0.80116023204640929</v>
      </c>
      <c r="Q121" s="253">
        <f t="shared" si="17"/>
        <v>-2.0204040808161627E-2</v>
      </c>
      <c r="R121" s="253">
        <f t="shared" si="18"/>
        <v>2.6841448189762751E-2</v>
      </c>
      <c r="S121" s="254">
        <f t="shared" si="19"/>
        <v>3.8468187716759306E-2</v>
      </c>
    </row>
    <row r="122" spans="1:19" x14ac:dyDescent="0.25">
      <c r="A122" s="160" t="s">
        <v>660</v>
      </c>
      <c r="B122" s="163">
        <v>668</v>
      </c>
      <c r="C122" s="161">
        <v>482</v>
      </c>
      <c r="D122" s="162">
        <f t="shared" si="10"/>
        <v>0.72155688622754488</v>
      </c>
      <c r="E122" s="163">
        <v>0</v>
      </c>
      <c r="F122" s="161">
        <v>0</v>
      </c>
      <c r="G122" s="164" t="str">
        <f t="shared" si="11"/>
        <v/>
      </c>
      <c r="H122" s="165" t="str">
        <f t="shared" si="12"/>
        <v/>
      </c>
      <c r="I122" s="165" t="str">
        <f t="shared" si="13"/>
        <v/>
      </c>
      <c r="J122" s="254" t="str">
        <f t="shared" si="14"/>
        <v/>
      </c>
      <c r="K122" s="163">
        <v>668</v>
      </c>
      <c r="L122" s="161">
        <v>482</v>
      </c>
      <c r="M122" s="259">
        <f t="shared" si="15"/>
        <v>0.72155688622754488</v>
      </c>
      <c r="N122" s="163">
        <v>0</v>
      </c>
      <c r="O122" s="161">
        <v>0</v>
      </c>
      <c r="P122" s="164" t="str">
        <f t="shared" si="16"/>
        <v/>
      </c>
      <c r="Q122" s="253" t="str">
        <f t="shared" si="17"/>
        <v/>
      </c>
      <c r="R122" s="253" t="str">
        <f t="shared" si="18"/>
        <v/>
      </c>
      <c r="S122" s="254" t="str">
        <f t="shared" si="19"/>
        <v/>
      </c>
    </row>
    <row r="123" spans="1:19" x14ac:dyDescent="0.25">
      <c r="A123" s="160" t="s">
        <v>661</v>
      </c>
      <c r="B123" s="163">
        <v>668</v>
      </c>
      <c r="C123" s="161">
        <v>458</v>
      </c>
      <c r="D123" s="162">
        <f t="shared" si="10"/>
        <v>0.68562874251497008</v>
      </c>
      <c r="E123" s="163">
        <v>0</v>
      </c>
      <c r="F123" s="161">
        <v>0</v>
      </c>
      <c r="G123" s="164" t="str">
        <f t="shared" si="11"/>
        <v/>
      </c>
      <c r="H123" s="165" t="str">
        <f t="shared" si="12"/>
        <v/>
      </c>
      <c r="I123" s="165" t="str">
        <f t="shared" si="13"/>
        <v/>
      </c>
      <c r="J123" s="254" t="str">
        <f t="shared" si="14"/>
        <v/>
      </c>
      <c r="K123" s="163">
        <v>668</v>
      </c>
      <c r="L123" s="161">
        <v>458</v>
      </c>
      <c r="M123" s="259">
        <f t="shared" si="15"/>
        <v>0.68562874251497008</v>
      </c>
      <c r="N123" s="163">
        <v>0</v>
      </c>
      <c r="O123" s="161">
        <v>0</v>
      </c>
      <c r="P123" s="164" t="str">
        <f t="shared" si="16"/>
        <v/>
      </c>
      <c r="Q123" s="253" t="str">
        <f t="shared" si="17"/>
        <v/>
      </c>
      <c r="R123" s="253" t="str">
        <f t="shared" si="18"/>
        <v/>
      </c>
      <c r="S123" s="254" t="str">
        <f t="shared" si="19"/>
        <v/>
      </c>
    </row>
    <row r="124" spans="1:19" x14ac:dyDescent="0.25">
      <c r="A124" s="160" t="s">
        <v>626</v>
      </c>
      <c r="B124" s="163">
        <v>647</v>
      </c>
      <c r="C124" s="161">
        <v>560</v>
      </c>
      <c r="D124" s="162">
        <f t="shared" si="10"/>
        <v>0.86553323029366303</v>
      </c>
      <c r="E124" s="163">
        <v>0</v>
      </c>
      <c r="F124" s="161">
        <v>0</v>
      </c>
      <c r="G124" s="164" t="str">
        <f t="shared" si="11"/>
        <v/>
      </c>
      <c r="H124" s="165" t="str">
        <f t="shared" si="12"/>
        <v/>
      </c>
      <c r="I124" s="165" t="str">
        <f t="shared" si="13"/>
        <v/>
      </c>
      <c r="J124" s="254" t="str">
        <f t="shared" si="14"/>
        <v/>
      </c>
      <c r="K124" s="163">
        <v>1016</v>
      </c>
      <c r="L124" s="161">
        <v>868</v>
      </c>
      <c r="M124" s="259">
        <f t="shared" si="15"/>
        <v>0.85433070866141736</v>
      </c>
      <c r="N124" s="163">
        <v>0</v>
      </c>
      <c r="O124" s="161">
        <v>0</v>
      </c>
      <c r="P124" s="164" t="str">
        <f t="shared" si="16"/>
        <v/>
      </c>
      <c r="Q124" s="253" t="str">
        <f t="shared" si="17"/>
        <v/>
      </c>
      <c r="R124" s="253" t="str">
        <f t="shared" si="18"/>
        <v/>
      </c>
      <c r="S124" s="254" t="str">
        <f t="shared" si="19"/>
        <v/>
      </c>
    </row>
    <row r="125" spans="1:19" x14ac:dyDescent="0.25">
      <c r="A125" s="160" t="s">
        <v>662</v>
      </c>
      <c r="B125" s="163">
        <v>646</v>
      </c>
      <c r="C125" s="161">
        <v>314</v>
      </c>
      <c r="D125" s="162">
        <f t="shared" si="10"/>
        <v>0.48606811145510836</v>
      </c>
      <c r="E125" s="163">
        <v>0</v>
      </c>
      <c r="F125" s="161">
        <v>0</v>
      </c>
      <c r="G125" s="164" t="str">
        <f t="shared" si="11"/>
        <v/>
      </c>
      <c r="H125" s="165" t="str">
        <f t="shared" si="12"/>
        <v/>
      </c>
      <c r="I125" s="165" t="str">
        <f t="shared" si="13"/>
        <v/>
      </c>
      <c r="J125" s="254" t="str">
        <f t="shared" si="14"/>
        <v/>
      </c>
      <c r="K125" s="163">
        <v>646</v>
      </c>
      <c r="L125" s="161">
        <v>314</v>
      </c>
      <c r="M125" s="259">
        <f t="shared" si="15"/>
        <v>0.48606811145510836</v>
      </c>
      <c r="N125" s="163">
        <v>0</v>
      </c>
      <c r="O125" s="161">
        <v>0</v>
      </c>
      <c r="P125" s="164" t="str">
        <f t="shared" si="16"/>
        <v/>
      </c>
      <c r="Q125" s="253" t="str">
        <f t="shared" si="17"/>
        <v/>
      </c>
      <c r="R125" s="253" t="str">
        <f t="shared" si="18"/>
        <v/>
      </c>
      <c r="S125" s="254" t="str">
        <f t="shared" si="19"/>
        <v/>
      </c>
    </row>
    <row r="126" spans="1:19" x14ac:dyDescent="0.25">
      <c r="A126" s="160" t="s">
        <v>307</v>
      </c>
      <c r="B126" s="163">
        <v>591</v>
      </c>
      <c r="C126" s="161">
        <v>571</v>
      </c>
      <c r="D126" s="162">
        <f t="shared" si="10"/>
        <v>0.96615905245346867</v>
      </c>
      <c r="E126" s="163">
        <v>749</v>
      </c>
      <c r="F126" s="161">
        <v>622</v>
      </c>
      <c r="G126" s="164">
        <f t="shared" si="11"/>
        <v>0.83044058744993321</v>
      </c>
      <c r="H126" s="165">
        <f t="shared" si="12"/>
        <v>-0.21094793057409877</v>
      </c>
      <c r="I126" s="165">
        <f t="shared" si="13"/>
        <v>-8.1993569131832755E-2</v>
      </c>
      <c r="J126" s="254">
        <f t="shared" si="14"/>
        <v>0.13571846500353546</v>
      </c>
      <c r="K126" s="163">
        <v>7687</v>
      </c>
      <c r="L126" s="161">
        <v>6929</v>
      </c>
      <c r="M126" s="259">
        <f t="shared" si="15"/>
        <v>0.90139196045271242</v>
      </c>
      <c r="N126" s="163">
        <v>8197</v>
      </c>
      <c r="O126" s="161">
        <v>5534</v>
      </c>
      <c r="P126" s="164">
        <f t="shared" si="16"/>
        <v>0.67512504574844456</v>
      </c>
      <c r="Q126" s="253">
        <f t="shared" si="17"/>
        <v>-6.22178845919239E-2</v>
      </c>
      <c r="R126" s="253">
        <f t="shared" si="18"/>
        <v>0.25207806288398982</v>
      </c>
      <c r="S126" s="254">
        <f t="shared" si="19"/>
        <v>0.22626691470426785</v>
      </c>
    </row>
    <row r="127" spans="1:19" x14ac:dyDescent="0.25">
      <c r="A127" s="160" t="s">
        <v>300</v>
      </c>
      <c r="B127" s="163">
        <v>576</v>
      </c>
      <c r="C127" s="161">
        <v>191</v>
      </c>
      <c r="D127" s="162">
        <f t="shared" si="10"/>
        <v>0.33159722222222221</v>
      </c>
      <c r="E127" s="163">
        <v>480</v>
      </c>
      <c r="F127" s="161">
        <v>246</v>
      </c>
      <c r="G127" s="164">
        <f t="shared" si="11"/>
        <v>0.51249999999999996</v>
      </c>
      <c r="H127" s="165">
        <f t="shared" si="12"/>
        <v>0.19999999999999996</v>
      </c>
      <c r="I127" s="165">
        <f t="shared" si="13"/>
        <v>-0.22357723577235777</v>
      </c>
      <c r="J127" s="254">
        <f t="shared" si="14"/>
        <v>-0.18090277777777775</v>
      </c>
      <c r="K127" s="163">
        <v>7110</v>
      </c>
      <c r="L127" s="161">
        <v>2694</v>
      </c>
      <c r="M127" s="259">
        <f t="shared" si="15"/>
        <v>0.37890295358649789</v>
      </c>
      <c r="N127" s="163">
        <v>5096</v>
      </c>
      <c r="O127" s="161">
        <v>2463</v>
      </c>
      <c r="P127" s="164">
        <f t="shared" si="16"/>
        <v>0.48332025117739402</v>
      </c>
      <c r="Q127" s="253">
        <f t="shared" si="17"/>
        <v>0.39521193092621654</v>
      </c>
      <c r="R127" s="253">
        <f t="shared" si="18"/>
        <v>9.3788063337393313E-2</v>
      </c>
      <c r="S127" s="254">
        <f t="shared" si="19"/>
        <v>-0.10441729759089613</v>
      </c>
    </row>
    <row r="128" spans="1:19" x14ac:dyDescent="0.25">
      <c r="A128" s="160" t="s">
        <v>308</v>
      </c>
      <c r="B128" s="163">
        <v>461</v>
      </c>
      <c r="C128" s="161">
        <v>432</v>
      </c>
      <c r="D128" s="162">
        <f t="shared" si="10"/>
        <v>0.93709327548806942</v>
      </c>
      <c r="E128" s="163">
        <v>476</v>
      </c>
      <c r="F128" s="161">
        <v>409</v>
      </c>
      <c r="G128" s="164">
        <f t="shared" si="11"/>
        <v>0.85924369747899154</v>
      </c>
      <c r="H128" s="165">
        <f t="shared" si="12"/>
        <v>-3.1512605042016806E-2</v>
      </c>
      <c r="I128" s="165">
        <f t="shared" si="13"/>
        <v>5.623471882640585E-2</v>
      </c>
      <c r="J128" s="254">
        <f t="shared" si="14"/>
        <v>7.784957800907788E-2</v>
      </c>
      <c r="K128" s="163">
        <v>4644</v>
      </c>
      <c r="L128" s="161">
        <v>3779</v>
      </c>
      <c r="M128" s="259">
        <f t="shared" si="15"/>
        <v>0.81373815676141259</v>
      </c>
      <c r="N128" s="163">
        <v>4811</v>
      </c>
      <c r="O128" s="161">
        <v>3779</v>
      </c>
      <c r="P128" s="164">
        <f t="shared" si="16"/>
        <v>0.78549158179172729</v>
      </c>
      <c r="Q128" s="253">
        <f t="shared" si="17"/>
        <v>-3.4712118062772856E-2</v>
      </c>
      <c r="R128" s="253">
        <f t="shared" si="18"/>
        <v>0</v>
      </c>
      <c r="S128" s="254">
        <f t="shared" si="19"/>
        <v>2.8246574969685301E-2</v>
      </c>
    </row>
    <row r="129" spans="1:19" x14ac:dyDescent="0.25">
      <c r="A129" s="160" t="s">
        <v>316</v>
      </c>
      <c r="B129" s="163">
        <v>284</v>
      </c>
      <c r="C129" s="161">
        <v>264</v>
      </c>
      <c r="D129" s="162">
        <f t="shared" si="10"/>
        <v>0.92957746478873238</v>
      </c>
      <c r="E129" s="163">
        <v>304</v>
      </c>
      <c r="F129" s="161">
        <v>295</v>
      </c>
      <c r="G129" s="164">
        <f t="shared" si="11"/>
        <v>0.97039473684210531</v>
      </c>
      <c r="H129" s="165">
        <f t="shared" si="12"/>
        <v>-6.5789473684210509E-2</v>
      </c>
      <c r="I129" s="165">
        <f t="shared" si="13"/>
        <v>-0.10508474576271187</v>
      </c>
      <c r="J129" s="254">
        <f t="shared" si="14"/>
        <v>-4.0817272053372933E-2</v>
      </c>
      <c r="K129" s="163">
        <v>2344</v>
      </c>
      <c r="L129" s="161">
        <v>2196</v>
      </c>
      <c r="M129" s="259">
        <f t="shared" si="15"/>
        <v>0.93686006825938561</v>
      </c>
      <c r="N129" s="163">
        <v>2354</v>
      </c>
      <c r="O129" s="161">
        <v>2071</v>
      </c>
      <c r="P129" s="164">
        <f t="shared" si="16"/>
        <v>0.87977909940526766</v>
      </c>
      <c r="Q129" s="253">
        <f t="shared" si="17"/>
        <v>-4.2480883602379338E-3</v>
      </c>
      <c r="R129" s="253">
        <f t="shared" si="18"/>
        <v>6.0357315306615256E-2</v>
      </c>
      <c r="S129" s="254">
        <f t="shared" si="19"/>
        <v>5.7080968854117953E-2</v>
      </c>
    </row>
    <row r="130" spans="1:19" x14ac:dyDescent="0.25">
      <c r="A130" s="160" t="s">
        <v>312</v>
      </c>
      <c r="B130" s="163">
        <v>253</v>
      </c>
      <c r="C130" s="161">
        <v>225</v>
      </c>
      <c r="D130" s="162">
        <f t="shared" si="10"/>
        <v>0.88932806324110669</v>
      </c>
      <c r="E130" s="163">
        <v>164</v>
      </c>
      <c r="F130" s="161">
        <v>134</v>
      </c>
      <c r="G130" s="164">
        <f t="shared" si="11"/>
        <v>0.81707317073170727</v>
      </c>
      <c r="H130" s="165">
        <f t="shared" si="12"/>
        <v>0.54268292682926833</v>
      </c>
      <c r="I130" s="165">
        <f t="shared" si="13"/>
        <v>0.67910447761194037</v>
      </c>
      <c r="J130" s="254">
        <f t="shared" si="14"/>
        <v>7.2254892509399427E-2</v>
      </c>
      <c r="K130" s="163">
        <v>1696</v>
      </c>
      <c r="L130" s="161">
        <v>1401</v>
      </c>
      <c r="M130" s="259">
        <f t="shared" si="15"/>
        <v>0.82606132075471694</v>
      </c>
      <c r="N130" s="163">
        <v>1537</v>
      </c>
      <c r="O130" s="161">
        <v>1131</v>
      </c>
      <c r="P130" s="164">
        <f t="shared" si="16"/>
        <v>0.73584905660377353</v>
      </c>
      <c r="Q130" s="253">
        <f t="shared" si="17"/>
        <v>0.10344827586206895</v>
      </c>
      <c r="R130" s="253">
        <f t="shared" si="18"/>
        <v>0.23872679045092848</v>
      </c>
      <c r="S130" s="254">
        <f t="shared" si="19"/>
        <v>9.0212264150943411E-2</v>
      </c>
    </row>
    <row r="131" spans="1:19" x14ac:dyDescent="0.25">
      <c r="A131" s="160" t="s">
        <v>324</v>
      </c>
      <c r="B131" s="163">
        <v>236</v>
      </c>
      <c r="C131" s="161">
        <v>141</v>
      </c>
      <c r="D131" s="162">
        <f t="shared" si="10"/>
        <v>0.59745762711864403</v>
      </c>
      <c r="E131" s="163">
        <v>114</v>
      </c>
      <c r="F131" s="161">
        <v>90</v>
      </c>
      <c r="G131" s="164">
        <f t="shared" si="11"/>
        <v>0.78947368421052633</v>
      </c>
      <c r="H131" s="165">
        <f t="shared" si="12"/>
        <v>1.0701754385964914</v>
      </c>
      <c r="I131" s="165">
        <f t="shared" si="13"/>
        <v>0.56666666666666665</v>
      </c>
      <c r="J131" s="254">
        <f t="shared" si="14"/>
        <v>-0.1920160570918823</v>
      </c>
      <c r="K131" s="163">
        <v>1458</v>
      </c>
      <c r="L131" s="161">
        <v>815</v>
      </c>
      <c r="M131" s="259">
        <f t="shared" si="15"/>
        <v>0.55898491083676272</v>
      </c>
      <c r="N131" s="163">
        <v>1488</v>
      </c>
      <c r="O131" s="161">
        <v>823</v>
      </c>
      <c r="P131" s="164">
        <f t="shared" si="16"/>
        <v>0.55309139784946237</v>
      </c>
      <c r="Q131" s="253">
        <f t="shared" si="17"/>
        <v>-2.0161290322580627E-2</v>
      </c>
      <c r="R131" s="253">
        <f t="shared" si="18"/>
        <v>-9.7205346294045869E-3</v>
      </c>
      <c r="S131" s="254">
        <f t="shared" si="19"/>
        <v>5.8935129873003422E-3</v>
      </c>
    </row>
    <row r="132" spans="1:19" x14ac:dyDescent="0.25">
      <c r="A132" s="160" t="s">
        <v>323</v>
      </c>
      <c r="B132" s="163">
        <v>217</v>
      </c>
      <c r="C132" s="161">
        <v>127</v>
      </c>
      <c r="D132" s="162">
        <f t="shared" si="10"/>
        <v>0.58525345622119818</v>
      </c>
      <c r="E132" s="163">
        <v>209</v>
      </c>
      <c r="F132" s="161">
        <v>113</v>
      </c>
      <c r="G132" s="164">
        <f t="shared" si="11"/>
        <v>0.54066985645933019</v>
      </c>
      <c r="H132" s="165">
        <f t="shared" si="12"/>
        <v>3.8277511961722466E-2</v>
      </c>
      <c r="I132" s="165">
        <f t="shared" si="13"/>
        <v>0.12389380530973448</v>
      </c>
      <c r="J132" s="254">
        <f t="shared" si="14"/>
        <v>4.4583599761867987E-2</v>
      </c>
      <c r="K132" s="163">
        <v>2075</v>
      </c>
      <c r="L132" s="161">
        <v>1020</v>
      </c>
      <c r="M132" s="259">
        <f t="shared" si="15"/>
        <v>0.49156626506024098</v>
      </c>
      <c r="N132" s="163">
        <v>2770</v>
      </c>
      <c r="O132" s="161">
        <v>1115</v>
      </c>
      <c r="P132" s="164">
        <f t="shared" si="16"/>
        <v>0.40252707581227437</v>
      </c>
      <c r="Q132" s="253">
        <f t="shared" si="17"/>
        <v>-0.25090252707581229</v>
      </c>
      <c r="R132" s="253">
        <f t="shared" si="18"/>
        <v>-8.5201793721973118E-2</v>
      </c>
      <c r="S132" s="254">
        <f t="shared" si="19"/>
        <v>8.903918924796661E-2</v>
      </c>
    </row>
    <row r="133" spans="1:19" x14ac:dyDescent="0.25">
      <c r="A133" s="160" t="s">
        <v>311</v>
      </c>
      <c r="B133" s="163">
        <v>179</v>
      </c>
      <c r="C133" s="161">
        <v>153</v>
      </c>
      <c r="D133" s="162">
        <f t="shared" si="10"/>
        <v>0.85474860335195535</v>
      </c>
      <c r="E133" s="163">
        <v>475</v>
      </c>
      <c r="F133" s="161">
        <v>392</v>
      </c>
      <c r="G133" s="164">
        <f t="shared" si="11"/>
        <v>0.82526315789473681</v>
      </c>
      <c r="H133" s="165">
        <f t="shared" si="12"/>
        <v>-0.62315789473684213</v>
      </c>
      <c r="I133" s="165">
        <f t="shared" si="13"/>
        <v>-0.60969387755102034</v>
      </c>
      <c r="J133" s="254">
        <f t="shared" si="14"/>
        <v>2.948544545721854E-2</v>
      </c>
      <c r="K133" s="163">
        <v>3032</v>
      </c>
      <c r="L133" s="161">
        <v>1773</v>
      </c>
      <c r="M133" s="259">
        <f t="shared" si="15"/>
        <v>0.58476253298153036</v>
      </c>
      <c r="N133" s="163">
        <v>5392</v>
      </c>
      <c r="O133" s="161">
        <v>3321</v>
      </c>
      <c r="P133" s="164">
        <f t="shared" si="16"/>
        <v>0.61591246290801183</v>
      </c>
      <c r="Q133" s="253">
        <f t="shared" si="17"/>
        <v>-0.43768545994065278</v>
      </c>
      <c r="R133" s="253">
        <f t="shared" si="18"/>
        <v>-0.46612466124661245</v>
      </c>
      <c r="S133" s="254">
        <f t="shared" si="19"/>
        <v>-3.1149929926481468E-2</v>
      </c>
    </row>
    <row r="134" spans="1:19" x14ac:dyDescent="0.25">
      <c r="A134" s="160" t="s">
        <v>309</v>
      </c>
      <c r="B134" s="163">
        <v>152</v>
      </c>
      <c r="C134" s="161">
        <v>103</v>
      </c>
      <c r="D134" s="162">
        <f t="shared" si="10"/>
        <v>0.67763157894736847</v>
      </c>
      <c r="E134" s="163">
        <v>475</v>
      </c>
      <c r="F134" s="161">
        <v>335</v>
      </c>
      <c r="G134" s="164">
        <f t="shared" si="11"/>
        <v>0.70526315789473681</v>
      </c>
      <c r="H134" s="165">
        <f t="shared" si="12"/>
        <v>-0.67999999999999994</v>
      </c>
      <c r="I134" s="165">
        <f t="shared" si="13"/>
        <v>-0.69253731343283587</v>
      </c>
      <c r="J134" s="254">
        <f t="shared" si="14"/>
        <v>-2.763157894736834E-2</v>
      </c>
      <c r="K134" s="163">
        <v>3074</v>
      </c>
      <c r="L134" s="161">
        <v>1630</v>
      </c>
      <c r="M134" s="259">
        <f t="shared" si="15"/>
        <v>0.53025374105400125</v>
      </c>
      <c r="N134" s="163">
        <v>4957</v>
      </c>
      <c r="O134" s="161">
        <v>2902</v>
      </c>
      <c r="P134" s="164">
        <f t="shared" si="16"/>
        <v>0.58543473875327823</v>
      </c>
      <c r="Q134" s="253">
        <f t="shared" si="17"/>
        <v>-0.37986685495259231</v>
      </c>
      <c r="R134" s="253">
        <f t="shared" si="18"/>
        <v>-0.43831840110268783</v>
      </c>
      <c r="S134" s="254">
        <f t="shared" si="19"/>
        <v>-5.5180997699276979E-2</v>
      </c>
    </row>
    <row r="135" spans="1:19" x14ac:dyDescent="0.25">
      <c r="A135" s="160" t="s">
        <v>328</v>
      </c>
      <c r="B135" s="163">
        <v>143</v>
      </c>
      <c r="C135" s="161">
        <v>122</v>
      </c>
      <c r="D135" s="162">
        <f t="shared" si="10"/>
        <v>0.85314685314685312</v>
      </c>
      <c r="E135" s="163">
        <v>152</v>
      </c>
      <c r="F135" s="161">
        <v>103</v>
      </c>
      <c r="G135" s="164">
        <f t="shared" si="11"/>
        <v>0.67763157894736847</v>
      </c>
      <c r="H135" s="165">
        <f t="shared" si="12"/>
        <v>-5.9210526315789491E-2</v>
      </c>
      <c r="I135" s="165">
        <f t="shared" si="13"/>
        <v>0.18446601941747565</v>
      </c>
      <c r="J135" s="254">
        <f t="shared" si="14"/>
        <v>0.17551527419948465</v>
      </c>
      <c r="K135" s="163">
        <v>873</v>
      </c>
      <c r="L135" s="161">
        <v>697</v>
      </c>
      <c r="M135" s="259">
        <f t="shared" si="15"/>
        <v>0.79839633447880876</v>
      </c>
      <c r="N135" s="163">
        <v>940</v>
      </c>
      <c r="O135" s="161">
        <v>645</v>
      </c>
      <c r="P135" s="164">
        <f t="shared" si="16"/>
        <v>0.68617021276595747</v>
      </c>
      <c r="Q135" s="253">
        <f t="shared" si="17"/>
        <v>-7.1276595744680815E-2</v>
      </c>
      <c r="R135" s="253">
        <f t="shared" si="18"/>
        <v>8.0620155038759744E-2</v>
      </c>
      <c r="S135" s="254">
        <f t="shared" si="19"/>
        <v>0.11222612171285129</v>
      </c>
    </row>
    <row r="136" spans="1:19" x14ac:dyDescent="0.25">
      <c r="A136" s="160" t="s">
        <v>313</v>
      </c>
      <c r="B136" s="163">
        <v>140</v>
      </c>
      <c r="C136" s="161">
        <v>100</v>
      </c>
      <c r="D136" s="162">
        <f t="shared" si="10"/>
        <v>0.7142857142857143</v>
      </c>
      <c r="E136" s="163">
        <v>412</v>
      </c>
      <c r="F136" s="161">
        <v>322</v>
      </c>
      <c r="G136" s="164">
        <f t="shared" si="11"/>
        <v>0.78155339805825241</v>
      </c>
      <c r="H136" s="165">
        <f t="shared" si="12"/>
        <v>-0.66019417475728148</v>
      </c>
      <c r="I136" s="165">
        <f t="shared" si="13"/>
        <v>-0.68944099378881996</v>
      </c>
      <c r="J136" s="254">
        <f t="shared" si="14"/>
        <v>-6.7267683772538112E-2</v>
      </c>
      <c r="K136" s="163">
        <v>3258</v>
      </c>
      <c r="L136" s="161">
        <v>2271</v>
      </c>
      <c r="M136" s="259">
        <f t="shared" si="15"/>
        <v>0.69705340699815843</v>
      </c>
      <c r="N136" s="163">
        <v>3880</v>
      </c>
      <c r="O136" s="161">
        <v>2450</v>
      </c>
      <c r="P136" s="164">
        <f t="shared" si="16"/>
        <v>0.63144329896907214</v>
      </c>
      <c r="Q136" s="253">
        <f t="shared" si="17"/>
        <v>-0.16030927835051545</v>
      </c>
      <c r="R136" s="253">
        <f t="shared" si="18"/>
        <v>-7.3061224489795906E-2</v>
      </c>
      <c r="S136" s="254">
        <f t="shared" si="19"/>
        <v>6.5610108029086289E-2</v>
      </c>
    </row>
    <row r="137" spans="1:19" x14ac:dyDescent="0.25">
      <c r="A137" s="160" t="s">
        <v>348</v>
      </c>
      <c r="B137" s="163">
        <v>133</v>
      </c>
      <c r="C137" s="161">
        <v>92</v>
      </c>
      <c r="D137" s="162">
        <f t="shared" ref="D137:D192" si="20">IFERROR(C137/B137,"")</f>
        <v>0.69172932330827064</v>
      </c>
      <c r="E137" s="163">
        <v>38</v>
      </c>
      <c r="F137" s="161">
        <v>0</v>
      </c>
      <c r="G137" s="164">
        <f t="shared" ref="G137:G192" si="21">IFERROR(F137/E137,"")</f>
        <v>0</v>
      </c>
      <c r="H137" s="165">
        <f t="shared" ref="H137:H192" si="22">IFERROR(B137/E137-1,"")</f>
        <v>2.5</v>
      </c>
      <c r="I137" s="165" t="str">
        <f t="shared" ref="I137:I192" si="23">IFERROR(C137/F137-1,"")</f>
        <v/>
      </c>
      <c r="J137" s="254">
        <f t="shared" ref="J137:J192" si="24">IFERROR(D137-G137,"")</f>
        <v>0.69172932330827064</v>
      </c>
      <c r="K137" s="163">
        <v>324</v>
      </c>
      <c r="L137" s="161">
        <v>160</v>
      </c>
      <c r="M137" s="259">
        <f t="shared" ref="M137:M192" si="25">IFERROR(L137/K137,"")</f>
        <v>0.49382716049382713</v>
      </c>
      <c r="N137" s="163">
        <v>323</v>
      </c>
      <c r="O137" s="161">
        <v>111</v>
      </c>
      <c r="P137" s="164">
        <f t="shared" ref="P137:P192" si="26">IFERROR(O137/N137,"")</f>
        <v>0.34365325077399383</v>
      </c>
      <c r="Q137" s="253">
        <f t="shared" ref="Q137:Q192" si="27">IFERROR(K137/N137-1,"")</f>
        <v>3.0959752321981782E-3</v>
      </c>
      <c r="R137" s="253">
        <f t="shared" ref="R137:R192" si="28">IFERROR(L137/O137-1,"")</f>
        <v>0.44144144144144137</v>
      </c>
      <c r="S137" s="254">
        <f t="shared" ref="S137:S192" si="29">IFERROR(M137-P137,"")</f>
        <v>0.1501739097198333</v>
      </c>
    </row>
    <row r="138" spans="1:19" x14ac:dyDescent="0.25">
      <c r="A138" s="160" t="s">
        <v>320</v>
      </c>
      <c r="B138" s="163">
        <v>89</v>
      </c>
      <c r="C138" s="161">
        <v>29</v>
      </c>
      <c r="D138" s="162">
        <f t="shared" si="20"/>
        <v>0.3258426966292135</v>
      </c>
      <c r="E138" s="163">
        <v>38</v>
      </c>
      <c r="F138" s="161">
        <v>22</v>
      </c>
      <c r="G138" s="164">
        <f t="shared" si="21"/>
        <v>0.57894736842105265</v>
      </c>
      <c r="H138" s="165">
        <f t="shared" si="22"/>
        <v>1.3421052631578947</v>
      </c>
      <c r="I138" s="165">
        <f t="shared" si="23"/>
        <v>0.31818181818181812</v>
      </c>
      <c r="J138" s="254">
        <f t="shared" si="24"/>
        <v>-0.25310467179183915</v>
      </c>
      <c r="K138" s="163">
        <v>756</v>
      </c>
      <c r="L138" s="161">
        <v>302</v>
      </c>
      <c r="M138" s="259">
        <f t="shared" si="25"/>
        <v>0.39947089947089948</v>
      </c>
      <c r="N138" s="163">
        <v>819</v>
      </c>
      <c r="O138" s="161">
        <v>243</v>
      </c>
      <c r="P138" s="164">
        <f t="shared" si="26"/>
        <v>0.2967032967032967</v>
      </c>
      <c r="Q138" s="253">
        <f t="shared" si="27"/>
        <v>-7.6923076923076872E-2</v>
      </c>
      <c r="R138" s="253">
        <f t="shared" si="28"/>
        <v>0.24279835390946491</v>
      </c>
      <c r="S138" s="254">
        <f t="shared" si="29"/>
        <v>0.10276760276760277</v>
      </c>
    </row>
    <row r="139" spans="1:19" x14ac:dyDescent="0.25">
      <c r="A139" s="160" t="s">
        <v>326</v>
      </c>
      <c r="B139" s="163">
        <v>85</v>
      </c>
      <c r="C139" s="161">
        <v>70</v>
      </c>
      <c r="D139" s="162">
        <f t="shared" si="20"/>
        <v>0.82352941176470584</v>
      </c>
      <c r="E139" s="163">
        <v>190</v>
      </c>
      <c r="F139" s="161">
        <v>125</v>
      </c>
      <c r="G139" s="164">
        <f t="shared" si="21"/>
        <v>0.65789473684210531</v>
      </c>
      <c r="H139" s="165">
        <f t="shared" si="22"/>
        <v>-0.55263157894736836</v>
      </c>
      <c r="I139" s="165">
        <f t="shared" si="23"/>
        <v>-0.43999999999999995</v>
      </c>
      <c r="J139" s="254">
        <f t="shared" si="24"/>
        <v>0.16563467492260053</v>
      </c>
      <c r="K139" s="163">
        <v>1005</v>
      </c>
      <c r="L139" s="161">
        <v>468</v>
      </c>
      <c r="M139" s="259">
        <f t="shared" si="25"/>
        <v>0.46567164179104475</v>
      </c>
      <c r="N139" s="163">
        <v>1384</v>
      </c>
      <c r="O139" s="161">
        <v>662</v>
      </c>
      <c r="P139" s="164">
        <f t="shared" si="26"/>
        <v>0.47832369942196534</v>
      </c>
      <c r="Q139" s="253">
        <f t="shared" si="27"/>
        <v>-0.27384393063583812</v>
      </c>
      <c r="R139" s="253">
        <f t="shared" si="28"/>
        <v>-0.29305135951661632</v>
      </c>
      <c r="S139" s="254">
        <f t="shared" si="29"/>
        <v>-1.2652057630920588E-2</v>
      </c>
    </row>
    <row r="140" spans="1:19" x14ac:dyDescent="0.25">
      <c r="A140" s="160" t="s">
        <v>319</v>
      </c>
      <c r="B140" s="163">
        <v>82</v>
      </c>
      <c r="C140" s="161">
        <v>69</v>
      </c>
      <c r="D140" s="162">
        <f t="shared" si="20"/>
        <v>0.84146341463414631</v>
      </c>
      <c r="E140" s="163">
        <v>95</v>
      </c>
      <c r="F140" s="161">
        <v>65</v>
      </c>
      <c r="G140" s="164">
        <f t="shared" si="21"/>
        <v>0.68421052631578949</v>
      </c>
      <c r="H140" s="165">
        <f t="shared" si="22"/>
        <v>-0.13684210526315788</v>
      </c>
      <c r="I140" s="165">
        <f t="shared" si="23"/>
        <v>6.1538461538461542E-2</v>
      </c>
      <c r="J140" s="254">
        <f t="shared" si="24"/>
        <v>0.15725288831835682</v>
      </c>
      <c r="K140" s="163">
        <v>700</v>
      </c>
      <c r="L140" s="161">
        <v>508</v>
      </c>
      <c r="M140" s="259">
        <f t="shared" si="25"/>
        <v>0.72571428571428576</v>
      </c>
      <c r="N140" s="163">
        <v>990</v>
      </c>
      <c r="O140" s="161">
        <v>667</v>
      </c>
      <c r="P140" s="164">
        <f t="shared" si="26"/>
        <v>0.67373737373737375</v>
      </c>
      <c r="Q140" s="253">
        <f t="shared" si="27"/>
        <v>-0.29292929292929293</v>
      </c>
      <c r="R140" s="253">
        <f t="shared" si="28"/>
        <v>-0.23838080959520236</v>
      </c>
      <c r="S140" s="254">
        <f t="shared" si="29"/>
        <v>5.197691197691201E-2</v>
      </c>
    </row>
    <row r="141" spans="1:19" x14ac:dyDescent="0.25">
      <c r="A141" s="160" t="s">
        <v>332</v>
      </c>
      <c r="B141" s="163">
        <v>57</v>
      </c>
      <c r="C141" s="161">
        <v>48</v>
      </c>
      <c r="D141" s="162">
        <f t="shared" si="20"/>
        <v>0.84210526315789469</v>
      </c>
      <c r="E141" s="163">
        <v>90</v>
      </c>
      <c r="F141" s="161">
        <v>86</v>
      </c>
      <c r="G141" s="164">
        <f t="shared" si="21"/>
        <v>0.9555555555555556</v>
      </c>
      <c r="H141" s="165">
        <f t="shared" si="22"/>
        <v>-0.3666666666666667</v>
      </c>
      <c r="I141" s="165">
        <f t="shared" si="23"/>
        <v>-0.44186046511627908</v>
      </c>
      <c r="J141" s="254">
        <f t="shared" si="24"/>
        <v>-0.11345029239766091</v>
      </c>
      <c r="K141" s="163">
        <v>652</v>
      </c>
      <c r="L141" s="161">
        <v>555</v>
      </c>
      <c r="M141" s="259">
        <f t="shared" si="25"/>
        <v>0.85122699386503065</v>
      </c>
      <c r="N141" s="163">
        <v>1531</v>
      </c>
      <c r="O141" s="161">
        <v>1256</v>
      </c>
      <c r="P141" s="164">
        <f t="shared" si="26"/>
        <v>0.82037883736120187</v>
      </c>
      <c r="Q141" s="253">
        <f t="shared" si="27"/>
        <v>-0.574134552580013</v>
      </c>
      <c r="R141" s="253">
        <f t="shared" si="28"/>
        <v>-0.55812101910828027</v>
      </c>
      <c r="S141" s="254">
        <f t="shared" si="29"/>
        <v>3.0848156503828772E-2</v>
      </c>
    </row>
    <row r="142" spans="1:19" x14ac:dyDescent="0.25">
      <c r="A142" s="160" t="s">
        <v>528</v>
      </c>
      <c r="B142" s="163">
        <v>57</v>
      </c>
      <c r="C142" s="161">
        <v>0</v>
      </c>
      <c r="D142" s="162">
        <f t="shared" si="20"/>
        <v>0</v>
      </c>
      <c r="E142" s="163">
        <v>19</v>
      </c>
      <c r="F142" s="161">
        <v>0</v>
      </c>
      <c r="G142" s="164">
        <f t="shared" si="21"/>
        <v>0</v>
      </c>
      <c r="H142" s="165">
        <f t="shared" si="22"/>
        <v>2</v>
      </c>
      <c r="I142" s="165" t="str">
        <f t="shared" si="23"/>
        <v/>
      </c>
      <c r="J142" s="254">
        <f t="shared" si="24"/>
        <v>0</v>
      </c>
      <c r="K142" s="163">
        <v>95</v>
      </c>
      <c r="L142" s="161">
        <v>0</v>
      </c>
      <c r="M142" s="259">
        <f t="shared" si="25"/>
        <v>0</v>
      </c>
      <c r="N142" s="163">
        <v>152</v>
      </c>
      <c r="O142" s="161">
        <v>0</v>
      </c>
      <c r="P142" s="164">
        <f t="shared" si="26"/>
        <v>0</v>
      </c>
      <c r="Q142" s="253">
        <f t="shared" si="27"/>
        <v>-0.375</v>
      </c>
      <c r="R142" s="253" t="str">
        <f t="shared" si="28"/>
        <v/>
      </c>
      <c r="S142" s="254">
        <f t="shared" si="29"/>
        <v>0</v>
      </c>
    </row>
    <row r="143" spans="1:19" x14ac:dyDescent="0.25">
      <c r="A143" s="160" t="s">
        <v>382</v>
      </c>
      <c r="B143" s="163">
        <v>38</v>
      </c>
      <c r="C143" s="161">
        <v>30</v>
      </c>
      <c r="D143" s="162">
        <f t="shared" si="20"/>
        <v>0.78947368421052633</v>
      </c>
      <c r="E143" s="163">
        <v>38</v>
      </c>
      <c r="F143" s="161">
        <v>37</v>
      </c>
      <c r="G143" s="164">
        <f t="shared" si="21"/>
        <v>0.97368421052631582</v>
      </c>
      <c r="H143" s="165">
        <f t="shared" si="22"/>
        <v>0</v>
      </c>
      <c r="I143" s="165">
        <f t="shared" si="23"/>
        <v>-0.18918918918918914</v>
      </c>
      <c r="J143" s="254">
        <f t="shared" si="24"/>
        <v>-0.18421052631578949</v>
      </c>
      <c r="K143" s="163">
        <v>76</v>
      </c>
      <c r="L143" s="161">
        <v>65</v>
      </c>
      <c r="M143" s="259">
        <f t="shared" si="25"/>
        <v>0.85526315789473684</v>
      </c>
      <c r="N143" s="163">
        <v>582</v>
      </c>
      <c r="O143" s="161">
        <v>437</v>
      </c>
      <c r="P143" s="164">
        <f t="shared" si="26"/>
        <v>0.75085910652920962</v>
      </c>
      <c r="Q143" s="253">
        <f t="shared" si="27"/>
        <v>-0.86941580756013748</v>
      </c>
      <c r="R143" s="253">
        <f t="shared" si="28"/>
        <v>-0.85125858123569798</v>
      </c>
      <c r="S143" s="254">
        <f t="shared" si="29"/>
        <v>0.10440405136552722</v>
      </c>
    </row>
    <row r="144" spans="1:19" x14ac:dyDescent="0.25">
      <c r="A144" s="160" t="s">
        <v>383</v>
      </c>
      <c r="B144" s="163">
        <v>38</v>
      </c>
      <c r="C144" s="161">
        <v>28</v>
      </c>
      <c r="D144" s="162">
        <f t="shared" si="20"/>
        <v>0.73684210526315785</v>
      </c>
      <c r="E144" s="163">
        <v>38</v>
      </c>
      <c r="F144" s="161">
        <v>34</v>
      </c>
      <c r="G144" s="164">
        <f t="shared" si="21"/>
        <v>0.89473684210526316</v>
      </c>
      <c r="H144" s="165">
        <f t="shared" si="22"/>
        <v>0</v>
      </c>
      <c r="I144" s="165">
        <f t="shared" si="23"/>
        <v>-0.17647058823529416</v>
      </c>
      <c r="J144" s="254">
        <f t="shared" si="24"/>
        <v>-0.15789473684210531</v>
      </c>
      <c r="K144" s="163">
        <v>116</v>
      </c>
      <c r="L144" s="161">
        <v>86</v>
      </c>
      <c r="M144" s="259">
        <f t="shared" si="25"/>
        <v>0.74137931034482762</v>
      </c>
      <c r="N144" s="163">
        <v>546</v>
      </c>
      <c r="O144" s="161">
        <v>400</v>
      </c>
      <c r="P144" s="164">
        <f t="shared" si="26"/>
        <v>0.73260073260073255</v>
      </c>
      <c r="Q144" s="253">
        <f t="shared" si="27"/>
        <v>-0.78754578754578752</v>
      </c>
      <c r="R144" s="253">
        <f t="shared" si="28"/>
        <v>-0.78500000000000003</v>
      </c>
      <c r="S144" s="254">
        <f t="shared" si="29"/>
        <v>8.778577744095073E-3</v>
      </c>
    </row>
    <row r="145" spans="1:19" x14ac:dyDescent="0.25">
      <c r="A145" s="160" t="s">
        <v>385</v>
      </c>
      <c r="B145" s="163">
        <v>38</v>
      </c>
      <c r="C145" s="161">
        <v>0</v>
      </c>
      <c r="D145" s="162">
        <f t="shared" si="20"/>
        <v>0</v>
      </c>
      <c r="E145" s="163">
        <v>0</v>
      </c>
      <c r="F145" s="161">
        <v>0</v>
      </c>
      <c r="G145" s="164" t="str">
        <f t="shared" si="21"/>
        <v/>
      </c>
      <c r="H145" s="165" t="str">
        <f t="shared" si="22"/>
        <v/>
      </c>
      <c r="I145" s="165" t="str">
        <f t="shared" si="23"/>
        <v/>
      </c>
      <c r="J145" s="254" t="str">
        <f t="shared" si="24"/>
        <v/>
      </c>
      <c r="K145" s="163">
        <v>209</v>
      </c>
      <c r="L145" s="161">
        <v>18</v>
      </c>
      <c r="M145" s="259">
        <f t="shared" si="25"/>
        <v>8.6124401913875603E-2</v>
      </c>
      <c r="N145" s="163">
        <v>217</v>
      </c>
      <c r="O145" s="161">
        <v>24</v>
      </c>
      <c r="P145" s="164">
        <f t="shared" si="26"/>
        <v>0.11059907834101383</v>
      </c>
      <c r="Q145" s="253">
        <f t="shared" si="27"/>
        <v>-3.686635944700456E-2</v>
      </c>
      <c r="R145" s="253">
        <f t="shared" si="28"/>
        <v>-0.25</v>
      </c>
      <c r="S145" s="254">
        <f t="shared" si="29"/>
        <v>-2.4474676427138228E-2</v>
      </c>
    </row>
    <row r="146" spans="1:19" x14ac:dyDescent="0.25">
      <c r="A146" s="160" t="s">
        <v>390</v>
      </c>
      <c r="B146" s="163">
        <v>38</v>
      </c>
      <c r="C146" s="161">
        <v>26</v>
      </c>
      <c r="D146" s="162">
        <f t="shared" si="20"/>
        <v>0.68421052631578949</v>
      </c>
      <c r="E146" s="163">
        <v>38</v>
      </c>
      <c r="F146" s="161">
        <v>37</v>
      </c>
      <c r="G146" s="164">
        <f t="shared" si="21"/>
        <v>0.97368421052631582</v>
      </c>
      <c r="H146" s="165">
        <f t="shared" si="22"/>
        <v>0</v>
      </c>
      <c r="I146" s="165">
        <f t="shared" si="23"/>
        <v>-0.29729729729729726</v>
      </c>
      <c r="J146" s="254">
        <f t="shared" si="24"/>
        <v>-0.28947368421052633</v>
      </c>
      <c r="K146" s="163">
        <v>76</v>
      </c>
      <c r="L146" s="161">
        <v>48</v>
      </c>
      <c r="M146" s="259">
        <f t="shared" si="25"/>
        <v>0.63157894736842102</v>
      </c>
      <c r="N146" s="163">
        <v>473</v>
      </c>
      <c r="O146" s="161">
        <v>399</v>
      </c>
      <c r="P146" s="164">
        <f t="shared" si="26"/>
        <v>0.84355179704016914</v>
      </c>
      <c r="Q146" s="253">
        <f t="shared" si="27"/>
        <v>-0.83932346723044393</v>
      </c>
      <c r="R146" s="253">
        <f t="shared" si="28"/>
        <v>-0.87969924812030076</v>
      </c>
      <c r="S146" s="254">
        <f t="shared" si="29"/>
        <v>-0.21197284967174812</v>
      </c>
    </row>
    <row r="147" spans="1:19" x14ac:dyDescent="0.25">
      <c r="A147" s="160" t="s">
        <v>649</v>
      </c>
      <c r="B147" s="163">
        <v>38</v>
      </c>
      <c r="C147" s="161">
        <v>0</v>
      </c>
      <c r="D147" s="162">
        <f t="shared" si="20"/>
        <v>0</v>
      </c>
      <c r="E147" s="163">
        <v>0</v>
      </c>
      <c r="F147" s="161">
        <v>0</v>
      </c>
      <c r="G147" s="164" t="str">
        <f t="shared" si="21"/>
        <v/>
      </c>
      <c r="H147" s="165" t="str">
        <f t="shared" si="22"/>
        <v/>
      </c>
      <c r="I147" s="165" t="str">
        <f t="shared" si="23"/>
        <v/>
      </c>
      <c r="J147" s="254" t="str">
        <f t="shared" si="24"/>
        <v/>
      </c>
      <c r="K147" s="163">
        <v>38</v>
      </c>
      <c r="L147" s="161">
        <v>0</v>
      </c>
      <c r="M147" s="259">
        <f t="shared" si="25"/>
        <v>0</v>
      </c>
      <c r="N147" s="163">
        <v>0</v>
      </c>
      <c r="O147" s="161">
        <v>0</v>
      </c>
      <c r="P147" s="164" t="str">
        <f t="shared" si="26"/>
        <v/>
      </c>
      <c r="Q147" s="253" t="str">
        <f t="shared" si="27"/>
        <v/>
      </c>
      <c r="R147" s="253" t="str">
        <f t="shared" si="28"/>
        <v/>
      </c>
      <c r="S147" s="254" t="str">
        <f t="shared" si="29"/>
        <v/>
      </c>
    </row>
    <row r="148" spans="1:19" x14ac:dyDescent="0.25">
      <c r="A148" s="160" t="s">
        <v>519</v>
      </c>
      <c r="B148" s="163">
        <v>38</v>
      </c>
      <c r="C148" s="161">
        <v>0</v>
      </c>
      <c r="D148" s="162">
        <f t="shared" si="20"/>
        <v>0</v>
      </c>
      <c r="E148" s="163">
        <v>0</v>
      </c>
      <c r="F148" s="161">
        <v>0</v>
      </c>
      <c r="G148" s="164" t="str">
        <f t="shared" si="21"/>
        <v/>
      </c>
      <c r="H148" s="165" t="str">
        <f t="shared" si="22"/>
        <v/>
      </c>
      <c r="I148" s="165" t="str">
        <f t="shared" si="23"/>
        <v/>
      </c>
      <c r="J148" s="254" t="str">
        <f t="shared" si="24"/>
        <v/>
      </c>
      <c r="K148" s="163">
        <v>137</v>
      </c>
      <c r="L148" s="161">
        <v>47</v>
      </c>
      <c r="M148" s="259">
        <f t="shared" si="25"/>
        <v>0.34306569343065696</v>
      </c>
      <c r="N148" s="163">
        <v>19</v>
      </c>
      <c r="O148" s="161">
        <v>16</v>
      </c>
      <c r="P148" s="164">
        <f t="shared" si="26"/>
        <v>0.84210526315789469</v>
      </c>
      <c r="Q148" s="253">
        <f t="shared" si="27"/>
        <v>6.2105263157894735</v>
      </c>
      <c r="R148" s="253">
        <f t="shared" si="28"/>
        <v>1.9375</v>
      </c>
      <c r="S148" s="254">
        <f t="shared" si="29"/>
        <v>-0.49903956972723773</v>
      </c>
    </row>
    <row r="149" spans="1:19" x14ac:dyDescent="0.25">
      <c r="A149" s="160" t="s">
        <v>329</v>
      </c>
      <c r="B149" s="163">
        <v>38</v>
      </c>
      <c r="C149" s="161">
        <v>29</v>
      </c>
      <c r="D149" s="162">
        <f t="shared" si="20"/>
        <v>0.76315789473684215</v>
      </c>
      <c r="E149" s="163">
        <v>76</v>
      </c>
      <c r="F149" s="161">
        <v>65</v>
      </c>
      <c r="G149" s="164">
        <f t="shared" si="21"/>
        <v>0.85526315789473684</v>
      </c>
      <c r="H149" s="165">
        <f t="shared" si="22"/>
        <v>-0.5</v>
      </c>
      <c r="I149" s="165">
        <f t="shared" si="23"/>
        <v>-0.55384615384615388</v>
      </c>
      <c r="J149" s="254">
        <f t="shared" si="24"/>
        <v>-9.210526315789469E-2</v>
      </c>
      <c r="K149" s="163">
        <v>608</v>
      </c>
      <c r="L149" s="161">
        <v>331</v>
      </c>
      <c r="M149" s="259">
        <f t="shared" si="25"/>
        <v>0.54440789473684215</v>
      </c>
      <c r="N149" s="163">
        <v>817</v>
      </c>
      <c r="O149" s="161">
        <v>462</v>
      </c>
      <c r="P149" s="164">
        <f t="shared" si="26"/>
        <v>0.56548347613219097</v>
      </c>
      <c r="Q149" s="253">
        <f t="shared" si="27"/>
        <v>-0.2558139534883721</v>
      </c>
      <c r="R149" s="253">
        <f t="shared" si="28"/>
        <v>-0.28354978354978355</v>
      </c>
      <c r="S149" s="254">
        <f t="shared" si="29"/>
        <v>-2.1075581395348819E-2</v>
      </c>
    </row>
    <row r="150" spans="1:19" x14ac:dyDescent="0.25">
      <c r="A150" s="160" t="s">
        <v>393</v>
      </c>
      <c r="B150" s="163">
        <v>32</v>
      </c>
      <c r="C150" s="161">
        <v>26</v>
      </c>
      <c r="D150" s="162">
        <f t="shared" si="20"/>
        <v>0.8125</v>
      </c>
      <c r="E150" s="163">
        <v>38</v>
      </c>
      <c r="F150" s="161">
        <v>38</v>
      </c>
      <c r="G150" s="164">
        <f t="shared" si="21"/>
        <v>1</v>
      </c>
      <c r="H150" s="165">
        <f t="shared" si="22"/>
        <v>-0.15789473684210531</v>
      </c>
      <c r="I150" s="165">
        <f t="shared" si="23"/>
        <v>-0.31578947368421051</v>
      </c>
      <c r="J150" s="254">
        <f t="shared" si="24"/>
        <v>-0.1875</v>
      </c>
      <c r="K150" s="163">
        <v>197</v>
      </c>
      <c r="L150" s="161">
        <v>150</v>
      </c>
      <c r="M150" s="259">
        <f t="shared" si="25"/>
        <v>0.76142131979695427</v>
      </c>
      <c r="N150" s="163">
        <v>562</v>
      </c>
      <c r="O150" s="161">
        <v>446</v>
      </c>
      <c r="P150" s="164">
        <f t="shared" si="26"/>
        <v>0.79359430604982206</v>
      </c>
      <c r="Q150" s="253">
        <f t="shared" si="27"/>
        <v>-0.64946619217081847</v>
      </c>
      <c r="R150" s="253">
        <f t="shared" si="28"/>
        <v>-0.66367713004484297</v>
      </c>
      <c r="S150" s="254">
        <f t="shared" si="29"/>
        <v>-3.2172986252867797E-2</v>
      </c>
    </row>
    <row r="151" spans="1:19" x14ac:dyDescent="0.25">
      <c r="A151" s="160" t="s">
        <v>489</v>
      </c>
      <c r="B151" s="163">
        <v>27</v>
      </c>
      <c r="C151" s="161">
        <v>18</v>
      </c>
      <c r="D151" s="162">
        <f t="shared" si="20"/>
        <v>0.66666666666666663</v>
      </c>
      <c r="E151" s="163">
        <v>38</v>
      </c>
      <c r="F151" s="161">
        <v>9</v>
      </c>
      <c r="G151" s="164">
        <f t="shared" si="21"/>
        <v>0.23684210526315788</v>
      </c>
      <c r="H151" s="165">
        <f t="shared" si="22"/>
        <v>-0.28947368421052633</v>
      </c>
      <c r="I151" s="165">
        <f t="shared" si="23"/>
        <v>1</v>
      </c>
      <c r="J151" s="254">
        <f t="shared" si="24"/>
        <v>0.42982456140350878</v>
      </c>
      <c r="K151" s="163">
        <v>273</v>
      </c>
      <c r="L151" s="161">
        <v>158</v>
      </c>
      <c r="M151" s="259">
        <f t="shared" si="25"/>
        <v>0.57875457875457881</v>
      </c>
      <c r="N151" s="163">
        <v>228</v>
      </c>
      <c r="O151" s="161">
        <v>97</v>
      </c>
      <c r="P151" s="164">
        <f t="shared" si="26"/>
        <v>0.42543859649122806</v>
      </c>
      <c r="Q151" s="253">
        <f t="shared" si="27"/>
        <v>0.19736842105263164</v>
      </c>
      <c r="R151" s="253">
        <f t="shared" si="28"/>
        <v>0.62886597938144329</v>
      </c>
      <c r="S151" s="254">
        <f t="shared" si="29"/>
        <v>0.15331598226335075</v>
      </c>
    </row>
    <row r="152" spans="1:19" x14ac:dyDescent="0.25">
      <c r="A152" s="160" t="s">
        <v>481</v>
      </c>
      <c r="B152" s="163">
        <v>19</v>
      </c>
      <c r="C152" s="161">
        <v>0</v>
      </c>
      <c r="D152" s="162">
        <f t="shared" si="20"/>
        <v>0</v>
      </c>
      <c r="E152" s="163">
        <v>0</v>
      </c>
      <c r="F152" s="161">
        <v>0</v>
      </c>
      <c r="G152" s="164" t="str">
        <f t="shared" si="21"/>
        <v/>
      </c>
      <c r="H152" s="165" t="str">
        <f t="shared" si="22"/>
        <v/>
      </c>
      <c r="I152" s="165" t="str">
        <f t="shared" si="23"/>
        <v/>
      </c>
      <c r="J152" s="254" t="str">
        <f t="shared" si="24"/>
        <v/>
      </c>
      <c r="K152" s="163">
        <v>95</v>
      </c>
      <c r="L152" s="161">
        <v>2</v>
      </c>
      <c r="M152" s="259">
        <f t="shared" si="25"/>
        <v>2.1052631578947368E-2</v>
      </c>
      <c r="N152" s="163">
        <v>209</v>
      </c>
      <c r="O152" s="161">
        <v>0</v>
      </c>
      <c r="P152" s="164">
        <f t="shared" si="26"/>
        <v>0</v>
      </c>
      <c r="Q152" s="253">
        <f t="shared" si="27"/>
        <v>-0.54545454545454541</v>
      </c>
      <c r="R152" s="253" t="str">
        <f t="shared" si="28"/>
        <v/>
      </c>
      <c r="S152" s="254">
        <f t="shared" si="29"/>
        <v>2.1052631578947368E-2</v>
      </c>
    </row>
    <row r="153" spans="1:19" x14ac:dyDescent="0.25">
      <c r="A153" s="160" t="s">
        <v>650</v>
      </c>
      <c r="B153" s="163">
        <v>19</v>
      </c>
      <c r="C153" s="161">
        <v>0</v>
      </c>
      <c r="D153" s="162">
        <f t="shared" si="20"/>
        <v>0</v>
      </c>
      <c r="E153" s="163">
        <v>0</v>
      </c>
      <c r="F153" s="161">
        <v>0</v>
      </c>
      <c r="G153" s="164" t="str">
        <f t="shared" si="21"/>
        <v/>
      </c>
      <c r="H153" s="165" t="str">
        <f t="shared" si="22"/>
        <v/>
      </c>
      <c r="I153" s="165" t="str">
        <f t="shared" si="23"/>
        <v/>
      </c>
      <c r="J153" s="254" t="str">
        <f t="shared" si="24"/>
        <v/>
      </c>
      <c r="K153" s="163">
        <v>19</v>
      </c>
      <c r="L153" s="161">
        <v>0</v>
      </c>
      <c r="M153" s="259">
        <f t="shared" si="25"/>
        <v>0</v>
      </c>
      <c r="N153" s="163">
        <v>0</v>
      </c>
      <c r="O153" s="161">
        <v>0</v>
      </c>
      <c r="P153" s="164" t="str">
        <f t="shared" si="26"/>
        <v/>
      </c>
      <c r="Q153" s="253" t="str">
        <f t="shared" si="27"/>
        <v/>
      </c>
      <c r="R153" s="253" t="str">
        <f t="shared" si="28"/>
        <v/>
      </c>
      <c r="S153" s="254" t="str">
        <f t="shared" si="29"/>
        <v/>
      </c>
    </row>
    <row r="154" spans="1:19" x14ac:dyDescent="0.25">
      <c r="A154" s="160" t="s">
        <v>331</v>
      </c>
      <c r="B154" s="163">
        <v>19</v>
      </c>
      <c r="C154" s="161">
        <v>19</v>
      </c>
      <c r="D154" s="162">
        <f t="shared" si="20"/>
        <v>1</v>
      </c>
      <c r="E154" s="163">
        <v>0</v>
      </c>
      <c r="F154" s="161">
        <v>0</v>
      </c>
      <c r="G154" s="164" t="str">
        <f t="shared" si="21"/>
        <v/>
      </c>
      <c r="H154" s="165" t="str">
        <f t="shared" si="22"/>
        <v/>
      </c>
      <c r="I154" s="165" t="str">
        <f t="shared" si="23"/>
        <v/>
      </c>
      <c r="J154" s="254" t="str">
        <f t="shared" si="24"/>
        <v/>
      </c>
      <c r="K154" s="163">
        <v>95</v>
      </c>
      <c r="L154" s="161">
        <v>62</v>
      </c>
      <c r="M154" s="259">
        <f t="shared" si="25"/>
        <v>0.65263157894736845</v>
      </c>
      <c r="N154" s="163">
        <v>247</v>
      </c>
      <c r="O154" s="161">
        <v>140</v>
      </c>
      <c r="P154" s="164">
        <f t="shared" si="26"/>
        <v>0.5668016194331984</v>
      </c>
      <c r="Q154" s="253">
        <f t="shared" si="27"/>
        <v>-0.61538461538461542</v>
      </c>
      <c r="R154" s="253">
        <f t="shared" si="28"/>
        <v>-0.55714285714285716</v>
      </c>
      <c r="S154" s="254">
        <f t="shared" si="29"/>
        <v>8.5829959514170051E-2</v>
      </c>
    </row>
    <row r="155" spans="1:19" x14ac:dyDescent="0.25">
      <c r="A155" s="160" t="s">
        <v>333</v>
      </c>
      <c r="B155" s="163">
        <v>19</v>
      </c>
      <c r="C155" s="161">
        <v>19</v>
      </c>
      <c r="D155" s="162">
        <f t="shared" si="20"/>
        <v>1</v>
      </c>
      <c r="E155" s="163">
        <v>76</v>
      </c>
      <c r="F155" s="161">
        <v>56</v>
      </c>
      <c r="G155" s="164">
        <f t="shared" si="21"/>
        <v>0.73684210526315785</v>
      </c>
      <c r="H155" s="165">
        <f t="shared" si="22"/>
        <v>-0.75</v>
      </c>
      <c r="I155" s="165">
        <f t="shared" si="23"/>
        <v>-0.6607142857142857</v>
      </c>
      <c r="J155" s="254">
        <f t="shared" si="24"/>
        <v>0.26315789473684215</v>
      </c>
      <c r="K155" s="163">
        <v>456</v>
      </c>
      <c r="L155" s="161">
        <v>351</v>
      </c>
      <c r="M155" s="259">
        <f t="shared" si="25"/>
        <v>0.76973684210526316</v>
      </c>
      <c r="N155" s="163">
        <v>855</v>
      </c>
      <c r="O155" s="161">
        <v>573</v>
      </c>
      <c r="P155" s="164">
        <f t="shared" si="26"/>
        <v>0.6701754385964912</v>
      </c>
      <c r="Q155" s="253">
        <f t="shared" si="27"/>
        <v>-0.46666666666666667</v>
      </c>
      <c r="R155" s="253">
        <f t="shared" si="28"/>
        <v>-0.38743455497382195</v>
      </c>
      <c r="S155" s="254">
        <f t="shared" si="29"/>
        <v>9.9561403508771962E-2</v>
      </c>
    </row>
    <row r="156" spans="1:19" x14ac:dyDescent="0.25">
      <c r="A156" s="160" t="s">
        <v>345</v>
      </c>
      <c r="B156" s="163">
        <v>19</v>
      </c>
      <c r="C156" s="161">
        <v>9</v>
      </c>
      <c r="D156" s="162">
        <f t="shared" si="20"/>
        <v>0.47368421052631576</v>
      </c>
      <c r="E156" s="163">
        <v>38</v>
      </c>
      <c r="F156" s="161">
        <v>20</v>
      </c>
      <c r="G156" s="164">
        <f t="shared" si="21"/>
        <v>0.52631578947368418</v>
      </c>
      <c r="H156" s="165">
        <f t="shared" si="22"/>
        <v>-0.5</v>
      </c>
      <c r="I156" s="165">
        <f t="shared" si="23"/>
        <v>-0.55000000000000004</v>
      </c>
      <c r="J156" s="254">
        <f t="shared" si="24"/>
        <v>-5.2631578947368418E-2</v>
      </c>
      <c r="K156" s="163">
        <v>278</v>
      </c>
      <c r="L156" s="161">
        <v>157</v>
      </c>
      <c r="M156" s="259">
        <f t="shared" si="25"/>
        <v>0.56474820143884896</v>
      </c>
      <c r="N156" s="163">
        <v>411</v>
      </c>
      <c r="O156" s="161">
        <v>173</v>
      </c>
      <c r="P156" s="164">
        <f t="shared" si="26"/>
        <v>0.42092457420924573</v>
      </c>
      <c r="Q156" s="253">
        <f t="shared" si="27"/>
        <v>-0.32360097323600978</v>
      </c>
      <c r="R156" s="253">
        <f t="shared" si="28"/>
        <v>-9.2485549132947931E-2</v>
      </c>
      <c r="S156" s="254">
        <f t="shared" si="29"/>
        <v>0.14382362722960323</v>
      </c>
    </row>
    <row r="157" spans="1:19" x14ac:dyDescent="0.25">
      <c r="A157" s="160" t="s">
        <v>524</v>
      </c>
      <c r="B157" s="163">
        <v>19</v>
      </c>
      <c r="C157" s="161">
        <v>0</v>
      </c>
      <c r="D157" s="162">
        <f t="shared" si="20"/>
        <v>0</v>
      </c>
      <c r="E157" s="163">
        <v>19</v>
      </c>
      <c r="F157" s="161">
        <v>0</v>
      </c>
      <c r="G157" s="164">
        <f t="shared" si="21"/>
        <v>0</v>
      </c>
      <c r="H157" s="165">
        <f t="shared" si="22"/>
        <v>0</v>
      </c>
      <c r="I157" s="165" t="str">
        <f t="shared" si="23"/>
        <v/>
      </c>
      <c r="J157" s="254">
        <f t="shared" si="24"/>
        <v>0</v>
      </c>
      <c r="K157" s="163">
        <v>57</v>
      </c>
      <c r="L157" s="161">
        <v>0</v>
      </c>
      <c r="M157" s="259">
        <f t="shared" si="25"/>
        <v>0</v>
      </c>
      <c r="N157" s="163">
        <v>38</v>
      </c>
      <c r="O157" s="161">
        <v>0</v>
      </c>
      <c r="P157" s="164">
        <f t="shared" si="26"/>
        <v>0</v>
      </c>
      <c r="Q157" s="253">
        <f t="shared" si="27"/>
        <v>0.5</v>
      </c>
      <c r="R157" s="253" t="str">
        <f t="shared" si="28"/>
        <v/>
      </c>
      <c r="S157" s="254">
        <f t="shared" si="29"/>
        <v>0</v>
      </c>
    </row>
    <row r="158" spans="1:19" x14ac:dyDescent="0.25">
      <c r="A158" s="160" t="s">
        <v>469</v>
      </c>
      <c r="B158" s="163">
        <v>0</v>
      </c>
      <c r="C158" s="161">
        <v>0</v>
      </c>
      <c r="D158" s="162" t="str">
        <f t="shared" si="20"/>
        <v/>
      </c>
      <c r="E158" s="163">
        <v>0</v>
      </c>
      <c r="F158" s="161">
        <v>0</v>
      </c>
      <c r="G158" s="164" t="str">
        <f t="shared" si="21"/>
        <v/>
      </c>
      <c r="H158" s="165" t="str">
        <f t="shared" si="22"/>
        <v/>
      </c>
      <c r="I158" s="165" t="str">
        <f t="shared" si="23"/>
        <v/>
      </c>
      <c r="J158" s="254" t="str">
        <f t="shared" si="24"/>
        <v/>
      </c>
      <c r="K158" s="163">
        <v>0</v>
      </c>
      <c r="L158" s="161">
        <v>0</v>
      </c>
      <c r="M158" s="259" t="str">
        <f t="shared" si="25"/>
        <v/>
      </c>
      <c r="N158" s="163">
        <v>57</v>
      </c>
      <c r="O158" s="161">
        <v>28</v>
      </c>
      <c r="P158" s="164">
        <f t="shared" si="26"/>
        <v>0.49122807017543857</v>
      </c>
      <c r="Q158" s="253">
        <f t="shared" si="27"/>
        <v>-1</v>
      </c>
      <c r="R158" s="253">
        <f t="shared" si="28"/>
        <v>-1</v>
      </c>
      <c r="S158" s="254" t="str">
        <f t="shared" si="29"/>
        <v/>
      </c>
    </row>
    <row r="159" spans="1:19" x14ac:dyDescent="0.25">
      <c r="A159" s="160" t="s">
        <v>470</v>
      </c>
      <c r="B159" s="163">
        <v>0</v>
      </c>
      <c r="C159" s="161">
        <v>0</v>
      </c>
      <c r="D159" s="162" t="str">
        <f t="shared" si="20"/>
        <v/>
      </c>
      <c r="E159" s="163">
        <v>0</v>
      </c>
      <c r="F159" s="161">
        <v>0</v>
      </c>
      <c r="G159" s="164" t="str">
        <f t="shared" si="21"/>
        <v/>
      </c>
      <c r="H159" s="165" t="str">
        <f t="shared" si="22"/>
        <v/>
      </c>
      <c r="I159" s="165" t="str">
        <f t="shared" si="23"/>
        <v/>
      </c>
      <c r="J159" s="254" t="str">
        <f t="shared" si="24"/>
        <v/>
      </c>
      <c r="K159" s="163">
        <v>19</v>
      </c>
      <c r="L159" s="161">
        <v>6</v>
      </c>
      <c r="M159" s="259">
        <f t="shared" si="25"/>
        <v>0.31578947368421051</v>
      </c>
      <c r="N159" s="163">
        <v>38</v>
      </c>
      <c r="O159" s="161">
        <v>22</v>
      </c>
      <c r="P159" s="164">
        <f t="shared" si="26"/>
        <v>0.57894736842105265</v>
      </c>
      <c r="Q159" s="253">
        <f t="shared" si="27"/>
        <v>-0.5</v>
      </c>
      <c r="R159" s="253">
        <f t="shared" si="28"/>
        <v>-0.72727272727272729</v>
      </c>
      <c r="S159" s="254">
        <f t="shared" si="29"/>
        <v>-0.26315789473684215</v>
      </c>
    </row>
    <row r="160" spans="1:19" x14ac:dyDescent="0.25">
      <c r="A160" s="160" t="s">
        <v>314</v>
      </c>
      <c r="B160" s="163">
        <v>0</v>
      </c>
      <c r="C160" s="161">
        <v>0</v>
      </c>
      <c r="D160" s="162" t="str">
        <f t="shared" si="20"/>
        <v/>
      </c>
      <c r="E160" s="163">
        <v>228</v>
      </c>
      <c r="F160" s="161">
        <v>164</v>
      </c>
      <c r="G160" s="164">
        <f t="shared" si="21"/>
        <v>0.7192982456140351</v>
      </c>
      <c r="H160" s="165">
        <f t="shared" si="22"/>
        <v>-1</v>
      </c>
      <c r="I160" s="165">
        <f t="shared" si="23"/>
        <v>-1</v>
      </c>
      <c r="J160" s="254" t="str">
        <f t="shared" si="24"/>
        <v/>
      </c>
      <c r="K160" s="163">
        <v>1525</v>
      </c>
      <c r="L160" s="161">
        <v>954</v>
      </c>
      <c r="M160" s="259">
        <f t="shared" si="25"/>
        <v>0.62557377049180329</v>
      </c>
      <c r="N160" s="163">
        <v>3626</v>
      </c>
      <c r="O160" s="161">
        <v>1934</v>
      </c>
      <c r="P160" s="164">
        <f t="shared" si="26"/>
        <v>0.53337010479867619</v>
      </c>
      <c r="Q160" s="253">
        <f t="shared" si="27"/>
        <v>-0.57942636514065082</v>
      </c>
      <c r="R160" s="253">
        <f t="shared" si="28"/>
        <v>-0.50672182006204758</v>
      </c>
      <c r="S160" s="254">
        <f t="shared" si="29"/>
        <v>9.2203665693127101E-2</v>
      </c>
    </row>
    <row r="161" spans="1:19" x14ac:dyDescent="0.25">
      <c r="A161" s="160" t="s">
        <v>614</v>
      </c>
      <c r="B161" s="163">
        <v>0</v>
      </c>
      <c r="C161" s="161">
        <v>0</v>
      </c>
      <c r="D161" s="162" t="str">
        <f t="shared" si="20"/>
        <v/>
      </c>
      <c r="E161" s="163">
        <v>0</v>
      </c>
      <c r="F161" s="161">
        <v>0</v>
      </c>
      <c r="G161" s="164" t="str">
        <f t="shared" si="21"/>
        <v/>
      </c>
      <c r="H161" s="165" t="str">
        <f t="shared" si="22"/>
        <v/>
      </c>
      <c r="I161" s="165" t="str">
        <f t="shared" si="23"/>
        <v/>
      </c>
      <c r="J161" s="254" t="str">
        <f t="shared" si="24"/>
        <v/>
      </c>
      <c r="K161" s="163">
        <v>0</v>
      </c>
      <c r="L161" s="161">
        <v>0</v>
      </c>
      <c r="M161" s="259" t="str">
        <f t="shared" si="25"/>
        <v/>
      </c>
      <c r="N161" s="163">
        <v>76</v>
      </c>
      <c r="O161" s="161">
        <v>6</v>
      </c>
      <c r="P161" s="164">
        <f t="shared" si="26"/>
        <v>7.8947368421052627E-2</v>
      </c>
      <c r="Q161" s="253">
        <f t="shared" si="27"/>
        <v>-1</v>
      </c>
      <c r="R161" s="253">
        <f t="shared" si="28"/>
        <v>-1</v>
      </c>
      <c r="S161" s="254" t="str">
        <f t="shared" si="29"/>
        <v/>
      </c>
    </row>
    <row r="162" spans="1:19" x14ac:dyDescent="0.25">
      <c r="A162" s="160" t="s">
        <v>471</v>
      </c>
      <c r="B162" s="163">
        <v>0</v>
      </c>
      <c r="C162" s="161">
        <v>0</v>
      </c>
      <c r="D162" s="162" t="str">
        <f t="shared" si="20"/>
        <v/>
      </c>
      <c r="E162" s="163">
        <v>0</v>
      </c>
      <c r="F162" s="161">
        <v>0</v>
      </c>
      <c r="G162" s="164" t="str">
        <f t="shared" si="21"/>
        <v/>
      </c>
      <c r="H162" s="165" t="str">
        <f t="shared" si="22"/>
        <v/>
      </c>
      <c r="I162" s="165" t="str">
        <f t="shared" si="23"/>
        <v/>
      </c>
      <c r="J162" s="254" t="str">
        <f t="shared" si="24"/>
        <v/>
      </c>
      <c r="K162" s="163">
        <v>0</v>
      </c>
      <c r="L162" s="161">
        <v>0</v>
      </c>
      <c r="M162" s="259" t="str">
        <f t="shared" si="25"/>
        <v/>
      </c>
      <c r="N162" s="163">
        <v>95</v>
      </c>
      <c r="O162" s="161">
        <v>46</v>
      </c>
      <c r="P162" s="164">
        <f t="shared" si="26"/>
        <v>0.48421052631578948</v>
      </c>
      <c r="Q162" s="253">
        <f t="shared" si="27"/>
        <v>-1</v>
      </c>
      <c r="R162" s="253">
        <f t="shared" si="28"/>
        <v>-1</v>
      </c>
      <c r="S162" s="254" t="str">
        <f t="shared" si="29"/>
        <v/>
      </c>
    </row>
    <row r="163" spans="1:19" x14ac:dyDescent="0.25">
      <c r="A163" s="160" t="s">
        <v>330</v>
      </c>
      <c r="B163" s="163">
        <v>0</v>
      </c>
      <c r="C163" s="161">
        <v>0</v>
      </c>
      <c r="D163" s="162" t="str">
        <f t="shared" si="20"/>
        <v/>
      </c>
      <c r="E163" s="163">
        <v>38</v>
      </c>
      <c r="F163" s="161">
        <v>23</v>
      </c>
      <c r="G163" s="164">
        <f t="shared" si="21"/>
        <v>0.60526315789473684</v>
      </c>
      <c r="H163" s="165">
        <f t="shared" si="22"/>
        <v>-1</v>
      </c>
      <c r="I163" s="165">
        <f t="shared" si="23"/>
        <v>-1</v>
      </c>
      <c r="J163" s="254" t="str">
        <f t="shared" si="24"/>
        <v/>
      </c>
      <c r="K163" s="163">
        <v>114</v>
      </c>
      <c r="L163" s="161">
        <v>37</v>
      </c>
      <c r="M163" s="259">
        <f t="shared" si="25"/>
        <v>0.32456140350877194</v>
      </c>
      <c r="N163" s="163">
        <v>361</v>
      </c>
      <c r="O163" s="161">
        <v>209</v>
      </c>
      <c r="P163" s="164">
        <f t="shared" si="26"/>
        <v>0.57894736842105265</v>
      </c>
      <c r="Q163" s="253">
        <f t="shared" si="27"/>
        <v>-0.68421052631578949</v>
      </c>
      <c r="R163" s="253">
        <f t="shared" si="28"/>
        <v>-0.82296650717703346</v>
      </c>
      <c r="S163" s="254">
        <f t="shared" si="29"/>
        <v>-0.25438596491228072</v>
      </c>
    </row>
    <row r="164" spans="1:19" x14ac:dyDescent="0.25">
      <c r="A164" s="160" t="s">
        <v>627</v>
      </c>
      <c r="B164" s="163">
        <v>0</v>
      </c>
      <c r="C164" s="161">
        <v>0</v>
      </c>
      <c r="D164" s="162" t="str">
        <f t="shared" si="20"/>
        <v/>
      </c>
      <c r="E164" s="163">
        <v>0</v>
      </c>
      <c r="F164" s="161">
        <v>0</v>
      </c>
      <c r="G164" s="164" t="str">
        <f t="shared" si="21"/>
        <v/>
      </c>
      <c r="H164" s="165" t="str">
        <f t="shared" si="22"/>
        <v/>
      </c>
      <c r="I164" s="165" t="str">
        <f t="shared" si="23"/>
        <v/>
      </c>
      <c r="J164" s="254" t="str">
        <f t="shared" si="24"/>
        <v/>
      </c>
      <c r="K164" s="163">
        <v>19</v>
      </c>
      <c r="L164" s="161">
        <v>0</v>
      </c>
      <c r="M164" s="259">
        <f t="shared" si="25"/>
        <v>0</v>
      </c>
      <c r="N164" s="163">
        <v>0</v>
      </c>
      <c r="O164" s="161">
        <v>0</v>
      </c>
      <c r="P164" s="164" t="str">
        <f t="shared" si="26"/>
        <v/>
      </c>
      <c r="Q164" s="253" t="str">
        <f t="shared" si="27"/>
        <v/>
      </c>
      <c r="R164" s="253" t="str">
        <f t="shared" si="28"/>
        <v/>
      </c>
      <c r="S164" s="254" t="str">
        <f t="shared" si="29"/>
        <v/>
      </c>
    </row>
    <row r="165" spans="1:19" x14ac:dyDescent="0.25">
      <c r="A165" s="160" t="s">
        <v>381</v>
      </c>
      <c r="B165" s="163">
        <v>0</v>
      </c>
      <c r="C165" s="161">
        <v>0</v>
      </c>
      <c r="D165" s="162" t="str">
        <f t="shared" si="20"/>
        <v/>
      </c>
      <c r="E165" s="163">
        <v>1292</v>
      </c>
      <c r="F165" s="161">
        <v>1146</v>
      </c>
      <c r="G165" s="164">
        <f t="shared" si="21"/>
        <v>0.88699690402476783</v>
      </c>
      <c r="H165" s="165">
        <f t="shared" si="22"/>
        <v>-1</v>
      </c>
      <c r="I165" s="165">
        <f t="shared" si="23"/>
        <v>-1</v>
      </c>
      <c r="J165" s="254" t="str">
        <f t="shared" si="24"/>
        <v/>
      </c>
      <c r="K165" s="163">
        <v>3563</v>
      </c>
      <c r="L165" s="161">
        <v>3022</v>
      </c>
      <c r="M165" s="259">
        <f t="shared" si="25"/>
        <v>0.84816166152118999</v>
      </c>
      <c r="N165" s="163">
        <v>13085</v>
      </c>
      <c r="O165" s="161">
        <v>10333</v>
      </c>
      <c r="P165" s="164">
        <f t="shared" si="26"/>
        <v>0.78968284294994273</v>
      </c>
      <c r="Q165" s="253">
        <f t="shared" si="27"/>
        <v>-0.72770347726404272</v>
      </c>
      <c r="R165" s="253">
        <f t="shared" si="28"/>
        <v>-0.70753895286944735</v>
      </c>
      <c r="S165" s="254">
        <f t="shared" si="29"/>
        <v>5.847881857124726E-2</v>
      </c>
    </row>
    <row r="166" spans="1:19" x14ac:dyDescent="0.25">
      <c r="A166" s="160" t="s">
        <v>601</v>
      </c>
      <c r="B166" s="163">
        <v>0</v>
      </c>
      <c r="C166" s="161">
        <v>0</v>
      </c>
      <c r="D166" s="162" t="str">
        <f t="shared" si="20"/>
        <v/>
      </c>
      <c r="E166" s="163">
        <v>0</v>
      </c>
      <c r="F166" s="161">
        <v>0</v>
      </c>
      <c r="G166" s="164" t="str">
        <f t="shared" si="21"/>
        <v/>
      </c>
      <c r="H166" s="165" t="str">
        <f t="shared" si="22"/>
        <v/>
      </c>
      <c r="I166" s="165" t="str">
        <f t="shared" si="23"/>
        <v/>
      </c>
      <c r="J166" s="254" t="str">
        <f t="shared" si="24"/>
        <v/>
      </c>
      <c r="K166" s="163">
        <v>19</v>
      </c>
      <c r="L166" s="161">
        <v>0</v>
      </c>
      <c r="M166" s="259">
        <f t="shared" si="25"/>
        <v>0</v>
      </c>
      <c r="N166" s="163">
        <v>0</v>
      </c>
      <c r="O166" s="161">
        <v>0</v>
      </c>
      <c r="P166" s="164" t="str">
        <f t="shared" si="26"/>
        <v/>
      </c>
      <c r="Q166" s="253" t="str">
        <f t="shared" si="27"/>
        <v/>
      </c>
      <c r="R166" s="253" t="str">
        <f t="shared" si="28"/>
        <v/>
      </c>
      <c r="S166" s="254" t="str">
        <f t="shared" si="29"/>
        <v/>
      </c>
    </row>
    <row r="167" spans="1:19" x14ac:dyDescent="0.25">
      <c r="A167" s="160" t="s">
        <v>472</v>
      </c>
      <c r="B167" s="163">
        <v>0</v>
      </c>
      <c r="C167" s="161">
        <v>0</v>
      </c>
      <c r="D167" s="162" t="str">
        <f t="shared" si="20"/>
        <v/>
      </c>
      <c r="E167" s="163">
        <v>0</v>
      </c>
      <c r="F167" s="161">
        <v>0</v>
      </c>
      <c r="G167" s="164" t="str">
        <f t="shared" si="21"/>
        <v/>
      </c>
      <c r="H167" s="165" t="str">
        <f t="shared" si="22"/>
        <v/>
      </c>
      <c r="I167" s="165" t="str">
        <f t="shared" si="23"/>
        <v/>
      </c>
      <c r="J167" s="254" t="str">
        <f t="shared" si="24"/>
        <v/>
      </c>
      <c r="K167" s="163">
        <v>38</v>
      </c>
      <c r="L167" s="161">
        <v>11</v>
      </c>
      <c r="M167" s="259">
        <f t="shared" si="25"/>
        <v>0.28947368421052633</v>
      </c>
      <c r="N167" s="163">
        <v>0</v>
      </c>
      <c r="O167" s="161">
        <v>0</v>
      </c>
      <c r="P167" s="164" t="str">
        <f t="shared" si="26"/>
        <v/>
      </c>
      <c r="Q167" s="253" t="str">
        <f t="shared" si="27"/>
        <v/>
      </c>
      <c r="R167" s="253" t="str">
        <f t="shared" si="28"/>
        <v/>
      </c>
      <c r="S167" s="254" t="str">
        <f t="shared" si="29"/>
        <v/>
      </c>
    </row>
    <row r="168" spans="1:19" x14ac:dyDescent="0.25">
      <c r="A168" s="160" t="s">
        <v>339</v>
      </c>
      <c r="B168" s="163">
        <v>0</v>
      </c>
      <c r="C168" s="161">
        <v>0</v>
      </c>
      <c r="D168" s="162" t="str">
        <f t="shared" si="20"/>
        <v/>
      </c>
      <c r="E168" s="163">
        <v>0</v>
      </c>
      <c r="F168" s="161">
        <v>0</v>
      </c>
      <c r="G168" s="164" t="str">
        <f t="shared" si="21"/>
        <v/>
      </c>
      <c r="H168" s="165" t="str">
        <f t="shared" si="22"/>
        <v/>
      </c>
      <c r="I168" s="165" t="str">
        <f t="shared" si="23"/>
        <v/>
      </c>
      <c r="J168" s="254" t="str">
        <f t="shared" si="24"/>
        <v/>
      </c>
      <c r="K168" s="163">
        <v>38</v>
      </c>
      <c r="L168" s="161">
        <v>2</v>
      </c>
      <c r="M168" s="259">
        <f t="shared" si="25"/>
        <v>5.2631578947368418E-2</v>
      </c>
      <c r="N168" s="163">
        <v>19</v>
      </c>
      <c r="O168" s="161">
        <v>6</v>
      </c>
      <c r="P168" s="164">
        <f t="shared" si="26"/>
        <v>0.31578947368421051</v>
      </c>
      <c r="Q168" s="253">
        <f t="shared" si="27"/>
        <v>1</v>
      </c>
      <c r="R168" s="253">
        <f t="shared" si="28"/>
        <v>-0.66666666666666674</v>
      </c>
      <c r="S168" s="254">
        <f t="shared" si="29"/>
        <v>-0.26315789473684209</v>
      </c>
    </row>
    <row r="169" spans="1:19" x14ac:dyDescent="0.25">
      <c r="A169" s="160" t="s">
        <v>473</v>
      </c>
      <c r="B169" s="163">
        <v>0</v>
      </c>
      <c r="C169" s="161">
        <v>0</v>
      </c>
      <c r="D169" s="162" t="str">
        <f t="shared" si="20"/>
        <v/>
      </c>
      <c r="E169" s="163">
        <v>0</v>
      </c>
      <c r="F169" s="161">
        <v>0</v>
      </c>
      <c r="G169" s="164" t="str">
        <f t="shared" si="21"/>
        <v/>
      </c>
      <c r="H169" s="165" t="str">
        <f t="shared" si="22"/>
        <v/>
      </c>
      <c r="I169" s="165" t="str">
        <f t="shared" si="23"/>
        <v/>
      </c>
      <c r="J169" s="254" t="str">
        <f t="shared" si="24"/>
        <v/>
      </c>
      <c r="K169" s="163">
        <v>0</v>
      </c>
      <c r="L169" s="161">
        <v>0</v>
      </c>
      <c r="M169" s="259" t="str">
        <f t="shared" si="25"/>
        <v/>
      </c>
      <c r="N169" s="163">
        <v>19</v>
      </c>
      <c r="O169" s="161">
        <v>0</v>
      </c>
      <c r="P169" s="164">
        <f t="shared" si="26"/>
        <v>0</v>
      </c>
      <c r="Q169" s="253">
        <f t="shared" si="27"/>
        <v>-1</v>
      </c>
      <c r="R169" s="253" t="str">
        <f t="shared" si="28"/>
        <v/>
      </c>
      <c r="S169" s="254" t="str">
        <f t="shared" si="29"/>
        <v/>
      </c>
    </row>
    <row r="170" spans="1:19" x14ac:dyDescent="0.25">
      <c r="A170" s="160" t="s">
        <v>405</v>
      </c>
      <c r="B170" s="163">
        <v>0</v>
      </c>
      <c r="C170" s="161">
        <v>0</v>
      </c>
      <c r="D170" s="162" t="str">
        <f t="shared" si="20"/>
        <v/>
      </c>
      <c r="E170" s="163">
        <v>0</v>
      </c>
      <c r="F170" s="161">
        <v>0</v>
      </c>
      <c r="G170" s="164" t="str">
        <f t="shared" si="21"/>
        <v/>
      </c>
      <c r="H170" s="165" t="str">
        <f t="shared" si="22"/>
        <v/>
      </c>
      <c r="I170" s="165" t="str">
        <f t="shared" si="23"/>
        <v/>
      </c>
      <c r="J170" s="254" t="str">
        <f t="shared" si="24"/>
        <v/>
      </c>
      <c r="K170" s="163">
        <v>0</v>
      </c>
      <c r="L170" s="161">
        <v>0</v>
      </c>
      <c r="M170" s="259" t="str">
        <f t="shared" si="25"/>
        <v/>
      </c>
      <c r="N170" s="163">
        <v>57</v>
      </c>
      <c r="O170" s="161">
        <v>10</v>
      </c>
      <c r="P170" s="164">
        <f t="shared" si="26"/>
        <v>0.17543859649122806</v>
      </c>
      <c r="Q170" s="253">
        <f t="shared" si="27"/>
        <v>-1</v>
      </c>
      <c r="R170" s="253">
        <f t="shared" si="28"/>
        <v>-1</v>
      </c>
      <c r="S170" s="254" t="str">
        <f t="shared" si="29"/>
        <v/>
      </c>
    </row>
    <row r="171" spans="1:19" x14ac:dyDescent="0.25">
      <c r="A171" s="160" t="s">
        <v>406</v>
      </c>
      <c r="B171" s="163">
        <v>0</v>
      </c>
      <c r="C171" s="161">
        <v>0</v>
      </c>
      <c r="D171" s="162" t="str">
        <f t="shared" si="20"/>
        <v/>
      </c>
      <c r="E171" s="163">
        <v>38</v>
      </c>
      <c r="F171" s="161">
        <v>8</v>
      </c>
      <c r="G171" s="164">
        <f t="shared" si="21"/>
        <v>0.21052631578947367</v>
      </c>
      <c r="H171" s="165">
        <f t="shared" si="22"/>
        <v>-1</v>
      </c>
      <c r="I171" s="165">
        <f t="shared" si="23"/>
        <v>-1</v>
      </c>
      <c r="J171" s="254" t="str">
        <f t="shared" si="24"/>
        <v/>
      </c>
      <c r="K171" s="163">
        <v>0</v>
      </c>
      <c r="L171" s="161">
        <v>0</v>
      </c>
      <c r="M171" s="259" t="str">
        <f t="shared" si="25"/>
        <v/>
      </c>
      <c r="N171" s="163">
        <v>228</v>
      </c>
      <c r="O171" s="161">
        <v>101</v>
      </c>
      <c r="P171" s="164">
        <f t="shared" si="26"/>
        <v>0.44298245614035087</v>
      </c>
      <c r="Q171" s="253">
        <f t="shared" si="27"/>
        <v>-1</v>
      </c>
      <c r="R171" s="253">
        <f t="shared" si="28"/>
        <v>-1</v>
      </c>
      <c r="S171" s="254" t="str">
        <f t="shared" si="29"/>
        <v/>
      </c>
    </row>
    <row r="172" spans="1:19" x14ac:dyDescent="0.25">
      <c r="A172" s="160" t="s">
        <v>255</v>
      </c>
      <c r="B172" s="163">
        <v>0</v>
      </c>
      <c r="C172" s="161">
        <v>0</v>
      </c>
      <c r="D172" s="162" t="str">
        <f t="shared" si="20"/>
        <v/>
      </c>
      <c r="E172" s="163">
        <v>0</v>
      </c>
      <c r="F172" s="161">
        <v>0</v>
      </c>
      <c r="G172" s="164" t="str">
        <f t="shared" si="21"/>
        <v/>
      </c>
      <c r="H172" s="165" t="str">
        <f t="shared" si="22"/>
        <v/>
      </c>
      <c r="I172" s="165" t="str">
        <f t="shared" si="23"/>
        <v/>
      </c>
      <c r="J172" s="254" t="str">
        <f t="shared" si="24"/>
        <v/>
      </c>
      <c r="K172" s="163">
        <v>20400</v>
      </c>
      <c r="L172" s="161">
        <v>18045</v>
      </c>
      <c r="M172" s="259">
        <f t="shared" si="25"/>
        <v>0.88455882352941173</v>
      </c>
      <c r="N172" s="163">
        <v>0</v>
      </c>
      <c r="O172" s="161">
        <v>0</v>
      </c>
      <c r="P172" s="164" t="str">
        <f t="shared" si="26"/>
        <v/>
      </c>
      <c r="Q172" s="253" t="str">
        <f t="shared" si="27"/>
        <v/>
      </c>
      <c r="R172" s="253" t="str">
        <f t="shared" si="28"/>
        <v/>
      </c>
      <c r="S172" s="254" t="str">
        <f t="shared" si="29"/>
        <v/>
      </c>
    </row>
    <row r="173" spans="1:19" x14ac:dyDescent="0.25">
      <c r="A173" s="160" t="s">
        <v>609</v>
      </c>
      <c r="B173" s="163">
        <v>0</v>
      </c>
      <c r="C173" s="161">
        <v>0</v>
      </c>
      <c r="D173" s="162" t="str">
        <f t="shared" si="20"/>
        <v/>
      </c>
      <c r="E173" s="163">
        <v>0</v>
      </c>
      <c r="F173" s="161">
        <v>0</v>
      </c>
      <c r="G173" s="164" t="str">
        <f t="shared" si="21"/>
        <v/>
      </c>
      <c r="H173" s="165" t="str">
        <f t="shared" si="22"/>
        <v/>
      </c>
      <c r="I173" s="165" t="str">
        <f t="shared" si="23"/>
        <v/>
      </c>
      <c r="J173" s="254" t="str">
        <f t="shared" si="24"/>
        <v/>
      </c>
      <c r="K173" s="163">
        <v>150</v>
      </c>
      <c r="L173" s="161">
        <v>63</v>
      </c>
      <c r="M173" s="259">
        <f t="shared" si="25"/>
        <v>0.42</v>
      </c>
      <c r="N173" s="163">
        <v>0</v>
      </c>
      <c r="O173" s="161">
        <v>0</v>
      </c>
      <c r="P173" s="164" t="str">
        <f t="shared" si="26"/>
        <v/>
      </c>
      <c r="Q173" s="253" t="str">
        <f t="shared" si="27"/>
        <v/>
      </c>
      <c r="R173" s="253" t="str">
        <f t="shared" si="28"/>
        <v/>
      </c>
      <c r="S173" s="254" t="str">
        <f t="shared" si="29"/>
        <v/>
      </c>
    </row>
    <row r="174" spans="1:19" x14ac:dyDescent="0.25">
      <c r="A174" s="160" t="s">
        <v>474</v>
      </c>
      <c r="B174" s="163">
        <v>0</v>
      </c>
      <c r="C174" s="161">
        <v>0</v>
      </c>
      <c r="D174" s="162" t="str">
        <f t="shared" si="20"/>
        <v/>
      </c>
      <c r="E174" s="163">
        <v>4712</v>
      </c>
      <c r="F174" s="161">
        <v>2564</v>
      </c>
      <c r="G174" s="164">
        <f t="shared" si="21"/>
        <v>0.54414261460101865</v>
      </c>
      <c r="H174" s="165">
        <f t="shared" si="22"/>
        <v>-1</v>
      </c>
      <c r="I174" s="165">
        <f t="shared" si="23"/>
        <v>-1</v>
      </c>
      <c r="J174" s="254" t="str">
        <f t="shared" si="24"/>
        <v/>
      </c>
      <c r="K174" s="163">
        <v>6528</v>
      </c>
      <c r="L174" s="161">
        <v>4613</v>
      </c>
      <c r="M174" s="259">
        <f t="shared" si="25"/>
        <v>0.70664828431372551</v>
      </c>
      <c r="N174" s="163">
        <v>8768</v>
      </c>
      <c r="O174" s="161">
        <v>4157</v>
      </c>
      <c r="P174" s="164">
        <f t="shared" si="26"/>
        <v>0.474110401459854</v>
      </c>
      <c r="Q174" s="253">
        <f t="shared" si="27"/>
        <v>-0.25547445255474455</v>
      </c>
      <c r="R174" s="253">
        <f t="shared" si="28"/>
        <v>0.1096944912196296</v>
      </c>
      <c r="S174" s="254">
        <f t="shared" si="29"/>
        <v>0.2325378828538715</v>
      </c>
    </row>
    <row r="175" spans="1:19" x14ac:dyDescent="0.25">
      <c r="A175" s="160" t="s">
        <v>475</v>
      </c>
      <c r="B175" s="163">
        <v>0</v>
      </c>
      <c r="C175" s="161">
        <v>0</v>
      </c>
      <c r="D175" s="162" t="str">
        <f t="shared" si="20"/>
        <v/>
      </c>
      <c r="E175" s="163">
        <v>0</v>
      </c>
      <c r="F175" s="161">
        <v>0</v>
      </c>
      <c r="G175" s="164" t="str">
        <f t="shared" si="21"/>
        <v/>
      </c>
      <c r="H175" s="165" t="str">
        <f t="shared" si="22"/>
        <v/>
      </c>
      <c r="I175" s="165" t="str">
        <f t="shared" si="23"/>
        <v/>
      </c>
      <c r="J175" s="254" t="str">
        <f t="shared" si="24"/>
        <v/>
      </c>
      <c r="K175" s="163">
        <v>0</v>
      </c>
      <c r="L175" s="161">
        <v>0</v>
      </c>
      <c r="M175" s="259" t="str">
        <f t="shared" si="25"/>
        <v/>
      </c>
      <c r="N175" s="163">
        <v>13</v>
      </c>
      <c r="O175" s="161">
        <v>13</v>
      </c>
      <c r="P175" s="164">
        <f t="shared" si="26"/>
        <v>1</v>
      </c>
      <c r="Q175" s="253">
        <f t="shared" si="27"/>
        <v>-1</v>
      </c>
      <c r="R175" s="253">
        <f t="shared" si="28"/>
        <v>-1</v>
      </c>
      <c r="S175" s="254" t="str">
        <f t="shared" si="29"/>
        <v/>
      </c>
    </row>
    <row r="176" spans="1:19" x14ac:dyDescent="0.25">
      <c r="A176" s="160" t="s">
        <v>476</v>
      </c>
      <c r="B176" s="163">
        <v>0</v>
      </c>
      <c r="C176" s="161">
        <v>0</v>
      </c>
      <c r="D176" s="162" t="str">
        <f t="shared" si="20"/>
        <v/>
      </c>
      <c r="E176" s="163">
        <v>0</v>
      </c>
      <c r="F176" s="161">
        <v>0</v>
      </c>
      <c r="G176" s="164" t="str">
        <f t="shared" si="21"/>
        <v/>
      </c>
      <c r="H176" s="165" t="str">
        <f t="shared" si="22"/>
        <v/>
      </c>
      <c r="I176" s="165" t="str">
        <f t="shared" si="23"/>
        <v/>
      </c>
      <c r="J176" s="254" t="str">
        <f t="shared" si="24"/>
        <v/>
      </c>
      <c r="K176" s="163">
        <v>0</v>
      </c>
      <c r="L176" s="161">
        <v>0</v>
      </c>
      <c r="M176" s="259" t="str">
        <f t="shared" si="25"/>
        <v/>
      </c>
      <c r="N176" s="163">
        <v>12</v>
      </c>
      <c r="O176" s="161">
        <v>10</v>
      </c>
      <c r="P176" s="164">
        <f t="shared" si="26"/>
        <v>0.83333333333333337</v>
      </c>
      <c r="Q176" s="253">
        <f t="shared" si="27"/>
        <v>-1</v>
      </c>
      <c r="R176" s="253">
        <f t="shared" si="28"/>
        <v>-1</v>
      </c>
      <c r="S176" s="254" t="str">
        <f t="shared" si="29"/>
        <v/>
      </c>
    </row>
    <row r="177" spans="1:19" x14ac:dyDescent="0.25">
      <c r="A177" s="160" t="s">
        <v>477</v>
      </c>
      <c r="B177" s="163">
        <v>0</v>
      </c>
      <c r="C177" s="161">
        <v>0</v>
      </c>
      <c r="D177" s="162" t="str">
        <f t="shared" si="20"/>
        <v/>
      </c>
      <c r="E177" s="163">
        <v>0</v>
      </c>
      <c r="F177" s="161">
        <v>0</v>
      </c>
      <c r="G177" s="164" t="str">
        <f t="shared" si="21"/>
        <v/>
      </c>
      <c r="H177" s="165" t="str">
        <f t="shared" si="22"/>
        <v/>
      </c>
      <c r="I177" s="165" t="str">
        <f t="shared" si="23"/>
        <v/>
      </c>
      <c r="J177" s="254" t="str">
        <f t="shared" si="24"/>
        <v/>
      </c>
      <c r="K177" s="163">
        <v>0</v>
      </c>
      <c r="L177" s="161">
        <v>0</v>
      </c>
      <c r="M177" s="259" t="str">
        <f t="shared" si="25"/>
        <v/>
      </c>
      <c r="N177" s="163">
        <v>50</v>
      </c>
      <c r="O177" s="161">
        <v>2</v>
      </c>
      <c r="P177" s="164">
        <f t="shared" si="26"/>
        <v>0.04</v>
      </c>
      <c r="Q177" s="253">
        <f t="shared" si="27"/>
        <v>-1</v>
      </c>
      <c r="R177" s="253">
        <f t="shared" si="28"/>
        <v>-1</v>
      </c>
      <c r="S177" s="254" t="str">
        <f t="shared" si="29"/>
        <v/>
      </c>
    </row>
    <row r="178" spans="1:19" x14ac:dyDescent="0.25">
      <c r="A178" s="160" t="s">
        <v>478</v>
      </c>
      <c r="B178" s="163">
        <v>0</v>
      </c>
      <c r="C178" s="161">
        <v>0</v>
      </c>
      <c r="D178" s="162" t="str">
        <f t="shared" si="20"/>
        <v/>
      </c>
      <c r="E178" s="163">
        <v>0</v>
      </c>
      <c r="F178" s="161">
        <v>0</v>
      </c>
      <c r="G178" s="164" t="str">
        <f t="shared" si="21"/>
        <v/>
      </c>
      <c r="H178" s="165" t="str">
        <f t="shared" si="22"/>
        <v/>
      </c>
      <c r="I178" s="165" t="str">
        <f t="shared" si="23"/>
        <v/>
      </c>
      <c r="J178" s="254" t="str">
        <f t="shared" si="24"/>
        <v/>
      </c>
      <c r="K178" s="163">
        <v>38</v>
      </c>
      <c r="L178" s="161">
        <v>0</v>
      </c>
      <c r="M178" s="259">
        <f t="shared" si="25"/>
        <v>0</v>
      </c>
      <c r="N178" s="163">
        <v>0</v>
      </c>
      <c r="O178" s="161">
        <v>0</v>
      </c>
      <c r="P178" s="164" t="str">
        <f t="shared" si="26"/>
        <v/>
      </c>
      <c r="Q178" s="253" t="str">
        <f t="shared" si="27"/>
        <v/>
      </c>
      <c r="R178" s="253" t="str">
        <f t="shared" si="28"/>
        <v/>
      </c>
      <c r="S178" s="254" t="str">
        <f t="shared" si="29"/>
        <v/>
      </c>
    </row>
    <row r="179" spans="1:19" x14ac:dyDescent="0.25">
      <c r="A179" s="160" t="s">
        <v>162</v>
      </c>
      <c r="B179" s="163">
        <v>0</v>
      </c>
      <c r="C179" s="161">
        <v>0</v>
      </c>
      <c r="D179" s="162" t="str">
        <f t="shared" si="20"/>
        <v/>
      </c>
      <c r="E179" s="163">
        <v>16160</v>
      </c>
      <c r="F179" s="161">
        <v>13970</v>
      </c>
      <c r="G179" s="164">
        <f t="shared" si="21"/>
        <v>0.86448019801980203</v>
      </c>
      <c r="H179" s="165">
        <f t="shared" si="22"/>
        <v>-1</v>
      </c>
      <c r="I179" s="165">
        <f t="shared" si="23"/>
        <v>-1</v>
      </c>
      <c r="J179" s="254" t="str">
        <f t="shared" si="24"/>
        <v/>
      </c>
      <c r="K179" s="163">
        <v>128352</v>
      </c>
      <c r="L179" s="161">
        <v>111614</v>
      </c>
      <c r="M179" s="259">
        <f t="shared" si="25"/>
        <v>0.86959299426576908</v>
      </c>
      <c r="N179" s="163">
        <v>146906</v>
      </c>
      <c r="O179" s="161">
        <v>125266</v>
      </c>
      <c r="P179" s="164">
        <f t="shared" si="26"/>
        <v>0.85269492056144747</v>
      </c>
      <c r="Q179" s="253">
        <f t="shared" si="27"/>
        <v>-0.12629844934856305</v>
      </c>
      <c r="R179" s="253">
        <f t="shared" si="28"/>
        <v>-0.10898408187377262</v>
      </c>
      <c r="S179" s="254">
        <f t="shared" si="29"/>
        <v>1.6898073704321614E-2</v>
      </c>
    </row>
    <row r="180" spans="1:19" x14ac:dyDescent="0.25">
      <c r="A180" s="160" t="s">
        <v>407</v>
      </c>
      <c r="B180" s="163">
        <v>0</v>
      </c>
      <c r="C180" s="161">
        <v>0</v>
      </c>
      <c r="D180" s="162" t="str">
        <f t="shared" si="20"/>
        <v/>
      </c>
      <c r="E180" s="163">
        <v>144</v>
      </c>
      <c r="F180" s="161">
        <v>140</v>
      </c>
      <c r="G180" s="164">
        <f t="shared" si="21"/>
        <v>0.97222222222222221</v>
      </c>
      <c r="H180" s="165">
        <f t="shared" si="22"/>
        <v>-1</v>
      </c>
      <c r="I180" s="165">
        <f t="shared" si="23"/>
        <v>-1</v>
      </c>
      <c r="J180" s="254" t="str">
        <f t="shared" si="24"/>
        <v/>
      </c>
      <c r="K180" s="163">
        <v>1734</v>
      </c>
      <c r="L180" s="161">
        <v>1243</v>
      </c>
      <c r="M180" s="259">
        <f t="shared" si="25"/>
        <v>0.71683967704728946</v>
      </c>
      <c r="N180" s="163">
        <v>1704</v>
      </c>
      <c r="O180" s="161">
        <v>1450</v>
      </c>
      <c r="P180" s="164">
        <f t="shared" si="26"/>
        <v>0.85093896713615025</v>
      </c>
      <c r="Q180" s="253">
        <f t="shared" si="27"/>
        <v>1.7605633802816989E-2</v>
      </c>
      <c r="R180" s="253">
        <f t="shared" si="28"/>
        <v>-0.14275862068965517</v>
      </c>
      <c r="S180" s="254">
        <f t="shared" si="29"/>
        <v>-0.13409929008886079</v>
      </c>
    </row>
    <row r="181" spans="1:19" x14ac:dyDescent="0.25">
      <c r="A181" s="160" t="s">
        <v>317</v>
      </c>
      <c r="B181" s="163">
        <v>0</v>
      </c>
      <c r="C181" s="161">
        <v>0</v>
      </c>
      <c r="D181" s="162" t="str">
        <f t="shared" si="20"/>
        <v/>
      </c>
      <c r="E181" s="163">
        <v>0</v>
      </c>
      <c r="F181" s="161">
        <v>0</v>
      </c>
      <c r="G181" s="164" t="str">
        <f t="shared" si="21"/>
        <v/>
      </c>
      <c r="H181" s="165" t="str">
        <f t="shared" si="22"/>
        <v/>
      </c>
      <c r="I181" s="165" t="str">
        <f t="shared" si="23"/>
        <v/>
      </c>
      <c r="J181" s="254" t="str">
        <f t="shared" si="24"/>
        <v/>
      </c>
      <c r="K181" s="163">
        <v>810</v>
      </c>
      <c r="L181" s="161">
        <v>672</v>
      </c>
      <c r="M181" s="259">
        <f t="shared" si="25"/>
        <v>0.82962962962962961</v>
      </c>
      <c r="N181" s="163">
        <v>498</v>
      </c>
      <c r="O181" s="161">
        <v>113</v>
      </c>
      <c r="P181" s="164">
        <f t="shared" si="26"/>
        <v>0.22690763052208834</v>
      </c>
      <c r="Q181" s="253">
        <f t="shared" si="27"/>
        <v>0.62650602409638556</v>
      </c>
      <c r="R181" s="253">
        <f t="shared" si="28"/>
        <v>4.946902654867257</v>
      </c>
      <c r="S181" s="254">
        <f t="shared" si="29"/>
        <v>0.60272199910754121</v>
      </c>
    </row>
    <row r="182" spans="1:19" x14ac:dyDescent="0.25">
      <c r="A182" s="160" t="s">
        <v>479</v>
      </c>
      <c r="B182" s="163">
        <v>0</v>
      </c>
      <c r="C182" s="161">
        <v>0</v>
      </c>
      <c r="D182" s="162" t="str">
        <f t="shared" si="20"/>
        <v/>
      </c>
      <c r="E182" s="163">
        <v>0</v>
      </c>
      <c r="F182" s="161">
        <v>0</v>
      </c>
      <c r="G182" s="164" t="str">
        <f t="shared" si="21"/>
        <v/>
      </c>
      <c r="H182" s="165" t="str">
        <f t="shared" si="22"/>
        <v/>
      </c>
      <c r="I182" s="165" t="str">
        <f t="shared" si="23"/>
        <v/>
      </c>
      <c r="J182" s="254" t="str">
        <f t="shared" si="24"/>
        <v/>
      </c>
      <c r="K182" s="163">
        <v>0</v>
      </c>
      <c r="L182" s="161">
        <v>0</v>
      </c>
      <c r="M182" s="259" t="str">
        <f t="shared" si="25"/>
        <v/>
      </c>
      <c r="N182" s="163">
        <v>11</v>
      </c>
      <c r="O182" s="161">
        <v>11</v>
      </c>
      <c r="P182" s="164">
        <f t="shared" si="26"/>
        <v>1</v>
      </c>
      <c r="Q182" s="253">
        <f t="shared" si="27"/>
        <v>-1</v>
      </c>
      <c r="R182" s="253">
        <f t="shared" si="28"/>
        <v>-1</v>
      </c>
      <c r="S182" s="254" t="str">
        <f t="shared" si="29"/>
        <v/>
      </c>
    </row>
    <row r="183" spans="1:19" x14ac:dyDescent="0.25">
      <c r="A183" s="160" t="s">
        <v>480</v>
      </c>
      <c r="B183" s="163">
        <v>0</v>
      </c>
      <c r="C183" s="161">
        <v>0</v>
      </c>
      <c r="D183" s="162" t="str">
        <f t="shared" si="20"/>
        <v/>
      </c>
      <c r="E183" s="163">
        <v>0</v>
      </c>
      <c r="F183" s="161">
        <v>0</v>
      </c>
      <c r="G183" s="164" t="str">
        <f t="shared" si="21"/>
        <v/>
      </c>
      <c r="H183" s="165" t="str">
        <f t="shared" si="22"/>
        <v/>
      </c>
      <c r="I183" s="165" t="str">
        <f t="shared" si="23"/>
        <v/>
      </c>
      <c r="J183" s="254" t="str">
        <f t="shared" si="24"/>
        <v/>
      </c>
      <c r="K183" s="163">
        <v>288</v>
      </c>
      <c r="L183" s="161">
        <v>70</v>
      </c>
      <c r="M183" s="259">
        <f t="shared" si="25"/>
        <v>0.24305555555555555</v>
      </c>
      <c r="N183" s="163">
        <v>0</v>
      </c>
      <c r="O183" s="161">
        <v>0</v>
      </c>
      <c r="P183" s="164" t="str">
        <f t="shared" si="26"/>
        <v/>
      </c>
      <c r="Q183" s="253" t="str">
        <f t="shared" si="27"/>
        <v/>
      </c>
      <c r="R183" s="253" t="str">
        <f t="shared" si="28"/>
        <v/>
      </c>
      <c r="S183" s="254" t="str">
        <f t="shared" si="29"/>
        <v/>
      </c>
    </row>
    <row r="184" spans="1:19" x14ac:dyDescent="0.25">
      <c r="A184" s="160" t="s">
        <v>408</v>
      </c>
      <c r="B184" s="163">
        <v>0</v>
      </c>
      <c r="C184" s="161">
        <v>0</v>
      </c>
      <c r="D184" s="162" t="str">
        <f t="shared" si="20"/>
        <v/>
      </c>
      <c r="E184" s="163">
        <v>0</v>
      </c>
      <c r="F184" s="161">
        <v>0</v>
      </c>
      <c r="G184" s="164" t="str">
        <f t="shared" si="21"/>
        <v/>
      </c>
      <c r="H184" s="165" t="str">
        <f t="shared" si="22"/>
        <v/>
      </c>
      <c r="I184" s="165" t="str">
        <f t="shared" si="23"/>
        <v/>
      </c>
      <c r="J184" s="254" t="str">
        <f t="shared" si="24"/>
        <v/>
      </c>
      <c r="K184" s="163">
        <v>0</v>
      </c>
      <c r="L184" s="161">
        <v>0</v>
      </c>
      <c r="M184" s="259" t="str">
        <f t="shared" si="25"/>
        <v/>
      </c>
      <c r="N184" s="163">
        <v>152</v>
      </c>
      <c r="O184" s="161">
        <v>47</v>
      </c>
      <c r="P184" s="164">
        <f t="shared" si="26"/>
        <v>0.30921052631578949</v>
      </c>
      <c r="Q184" s="253">
        <f t="shared" si="27"/>
        <v>-1</v>
      </c>
      <c r="R184" s="253">
        <f t="shared" si="28"/>
        <v>-1</v>
      </c>
      <c r="S184" s="254" t="str">
        <f t="shared" si="29"/>
        <v/>
      </c>
    </row>
    <row r="185" spans="1:19" x14ac:dyDescent="0.25">
      <c r="A185" s="160" t="s">
        <v>604</v>
      </c>
      <c r="B185" s="163">
        <v>0</v>
      </c>
      <c r="C185" s="161">
        <v>0</v>
      </c>
      <c r="D185" s="162" t="str">
        <f t="shared" si="20"/>
        <v/>
      </c>
      <c r="E185" s="163">
        <v>0</v>
      </c>
      <c r="F185" s="161">
        <v>0</v>
      </c>
      <c r="G185" s="164" t="str">
        <f t="shared" si="21"/>
        <v/>
      </c>
      <c r="H185" s="165" t="str">
        <f t="shared" si="22"/>
        <v/>
      </c>
      <c r="I185" s="165" t="str">
        <f t="shared" si="23"/>
        <v/>
      </c>
      <c r="J185" s="254" t="str">
        <f t="shared" si="24"/>
        <v/>
      </c>
      <c r="K185" s="163">
        <v>0</v>
      </c>
      <c r="L185" s="161">
        <v>0</v>
      </c>
      <c r="M185" s="259" t="str">
        <f t="shared" si="25"/>
        <v/>
      </c>
      <c r="N185" s="163">
        <v>19</v>
      </c>
      <c r="O185" s="161">
        <v>11</v>
      </c>
      <c r="P185" s="164">
        <f t="shared" si="26"/>
        <v>0.57894736842105265</v>
      </c>
      <c r="Q185" s="253">
        <f t="shared" si="27"/>
        <v>-1</v>
      </c>
      <c r="R185" s="253">
        <f t="shared" si="28"/>
        <v>-1</v>
      </c>
      <c r="S185" s="254" t="str">
        <f t="shared" si="29"/>
        <v/>
      </c>
    </row>
    <row r="186" spans="1:19" x14ac:dyDescent="0.25">
      <c r="A186" s="160" t="s">
        <v>347</v>
      </c>
      <c r="B186" s="163">
        <v>0</v>
      </c>
      <c r="C186" s="161">
        <v>0</v>
      </c>
      <c r="D186" s="162" t="str">
        <f t="shared" si="20"/>
        <v/>
      </c>
      <c r="E186" s="163">
        <v>0</v>
      </c>
      <c r="F186" s="161">
        <v>0</v>
      </c>
      <c r="G186" s="164" t="str">
        <f t="shared" si="21"/>
        <v/>
      </c>
      <c r="H186" s="165" t="str">
        <f t="shared" si="22"/>
        <v/>
      </c>
      <c r="I186" s="165" t="str">
        <f t="shared" si="23"/>
        <v/>
      </c>
      <c r="J186" s="254" t="str">
        <f t="shared" si="24"/>
        <v/>
      </c>
      <c r="K186" s="163">
        <v>9</v>
      </c>
      <c r="L186" s="161">
        <v>9</v>
      </c>
      <c r="M186" s="259">
        <f t="shared" si="25"/>
        <v>1</v>
      </c>
      <c r="N186" s="163">
        <v>0</v>
      </c>
      <c r="O186" s="161">
        <v>0</v>
      </c>
      <c r="P186" s="164" t="str">
        <f t="shared" si="26"/>
        <v/>
      </c>
      <c r="Q186" s="253" t="str">
        <f t="shared" si="27"/>
        <v/>
      </c>
      <c r="R186" s="253" t="str">
        <f t="shared" si="28"/>
        <v/>
      </c>
      <c r="S186" s="254" t="str">
        <f t="shared" si="29"/>
        <v/>
      </c>
    </row>
    <row r="187" spans="1:19" x14ac:dyDescent="0.25">
      <c r="A187" s="160" t="s">
        <v>292</v>
      </c>
      <c r="B187" s="163">
        <v>0</v>
      </c>
      <c r="C187" s="161">
        <v>0</v>
      </c>
      <c r="D187" s="162" t="str">
        <f t="shared" si="20"/>
        <v/>
      </c>
      <c r="E187" s="163">
        <v>0</v>
      </c>
      <c r="F187" s="161">
        <v>0</v>
      </c>
      <c r="G187" s="164" t="str">
        <f t="shared" si="21"/>
        <v/>
      </c>
      <c r="H187" s="165" t="str">
        <f t="shared" si="22"/>
        <v/>
      </c>
      <c r="I187" s="165" t="str">
        <f t="shared" si="23"/>
        <v/>
      </c>
      <c r="J187" s="254" t="str">
        <f t="shared" si="24"/>
        <v/>
      </c>
      <c r="K187" s="163">
        <v>6248</v>
      </c>
      <c r="L187" s="161">
        <v>5426</v>
      </c>
      <c r="M187" s="259">
        <f t="shared" si="25"/>
        <v>0.86843790012804101</v>
      </c>
      <c r="N187" s="163">
        <v>7316</v>
      </c>
      <c r="O187" s="161">
        <v>5690</v>
      </c>
      <c r="P187" s="164">
        <f t="shared" si="26"/>
        <v>0.77774740295243305</v>
      </c>
      <c r="Q187" s="253">
        <f t="shared" si="27"/>
        <v>-0.14598141060688896</v>
      </c>
      <c r="R187" s="253">
        <f t="shared" si="28"/>
        <v>-4.6397188049209115E-2</v>
      </c>
      <c r="S187" s="254">
        <f t="shared" si="29"/>
        <v>9.0690497175607954E-2</v>
      </c>
    </row>
    <row r="188" spans="1:19" x14ac:dyDescent="0.25">
      <c r="A188" s="160" t="s">
        <v>482</v>
      </c>
      <c r="B188" s="163">
        <v>0</v>
      </c>
      <c r="C188" s="161">
        <v>0</v>
      </c>
      <c r="D188" s="162" t="str">
        <f t="shared" si="20"/>
        <v/>
      </c>
      <c r="E188" s="163">
        <v>0</v>
      </c>
      <c r="F188" s="161">
        <v>0</v>
      </c>
      <c r="G188" s="164" t="str">
        <f t="shared" si="21"/>
        <v/>
      </c>
      <c r="H188" s="165" t="str">
        <f t="shared" si="22"/>
        <v/>
      </c>
      <c r="I188" s="165" t="str">
        <f t="shared" si="23"/>
        <v/>
      </c>
      <c r="J188" s="254" t="str">
        <f t="shared" si="24"/>
        <v/>
      </c>
      <c r="K188" s="163">
        <v>240</v>
      </c>
      <c r="L188" s="161">
        <v>153</v>
      </c>
      <c r="M188" s="259">
        <f t="shared" si="25"/>
        <v>0.63749999999999996</v>
      </c>
      <c r="N188" s="163">
        <v>76</v>
      </c>
      <c r="O188" s="161">
        <v>54</v>
      </c>
      <c r="P188" s="164">
        <f t="shared" si="26"/>
        <v>0.71052631578947367</v>
      </c>
      <c r="Q188" s="253">
        <f t="shared" si="27"/>
        <v>2.1578947368421053</v>
      </c>
      <c r="R188" s="253">
        <f t="shared" si="28"/>
        <v>1.8333333333333335</v>
      </c>
      <c r="S188" s="254">
        <f t="shared" si="29"/>
        <v>-7.3026315789473717E-2</v>
      </c>
    </row>
    <row r="189" spans="1:19" x14ac:dyDescent="0.25">
      <c r="A189" s="160" t="s">
        <v>322</v>
      </c>
      <c r="B189" s="163">
        <v>0</v>
      </c>
      <c r="C189" s="161">
        <v>0</v>
      </c>
      <c r="D189" s="162" t="str">
        <f t="shared" si="20"/>
        <v/>
      </c>
      <c r="E189" s="163">
        <v>34</v>
      </c>
      <c r="F189" s="161">
        <v>27</v>
      </c>
      <c r="G189" s="164">
        <f t="shared" si="21"/>
        <v>0.79411764705882348</v>
      </c>
      <c r="H189" s="165">
        <f t="shared" si="22"/>
        <v>-1</v>
      </c>
      <c r="I189" s="165">
        <f t="shared" si="23"/>
        <v>-1</v>
      </c>
      <c r="J189" s="254" t="str">
        <f t="shared" si="24"/>
        <v/>
      </c>
      <c r="K189" s="163">
        <v>111</v>
      </c>
      <c r="L189" s="161">
        <v>106</v>
      </c>
      <c r="M189" s="259">
        <f t="shared" si="25"/>
        <v>0.95495495495495497</v>
      </c>
      <c r="N189" s="163">
        <v>2091</v>
      </c>
      <c r="O189" s="161">
        <v>1508</v>
      </c>
      <c r="P189" s="164">
        <f t="shared" si="26"/>
        <v>0.72118603538976567</v>
      </c>
      <c r="Q189" s="253">
        <f t="shared" si="27"/>
        <v>-0.94691535150645623</v>
      </c>
      <c r="R189" s="253">
        <f t="shared" si="28"/>
        <v>-0.92970822281167109</v>
      </c>
      <c r="S189" s="254">
        <f t="shared" si="29"/>
        <v>0.2337689195651893</v>
      </c>
    </row>
    <row r="190" spans="1:19" x14ac:dyDescent="0.25">
      <c r="A190" s="160" t="s">
        <v>386</v>
      </c>
      <c r="B190" s="163">
        <v>0</v>
      </c>
      <c r="C190" s="161">
        <v>0</v>
      </c>
      <c r="D190" s="162" t="str">
        <f t="shared" si="20"/>
        <v/>
      </c>
      <c r="E190" s="163">
        <v>2979</v>
      </c>
      <c r="F190" s="161">
        <v>2410</v>
      </c>
      <c r="G190" s="164">
        <f t="shared" si="21"/>
        <v>0.80899630748573348</v>
      </c>
      <c r="H190" s="165">
        <f t="shared" si="22"/>
        <v>-1</v>
      </c>
      <c r="I190" s="165">
        <f t="shared" si="23"/>
        <v>-1</v>
      </c>
      <c r="J190" s="254" t="str">
        <f t="shared" si="24"/>
        <v/>
      </c>
      <c r="K190" s="163">
        <v>9742</v>
      </c>
      <c r="L190" s="161">
        <v>7507</v>
      </c>
      <c r="M190" s="259">
        <f t="shared" si="25"/>
        <v>0.77058098952987064</v>
      </c>
      <c r="N190" s="163">
        <v>37012</v>
      </c>
      <c r="O190" s="161">
        <v>30483</v>
      </c>
      <c r="P190" s="164">
        <f t="shared" si="26"/>
        <v>0.82359775208040631</v>
      </c>
      <c r="Q190" s="253">
        <f t="shared" si="27"/>
        <v>-0.73678806873446456</v>
      </c>
      <c r="R190" s="253">
        <f t="shared" si="28"/>
        <v>-0.75373158809828422</v>
      </c>
      <c r="S190" s="254">
        <f t="shared" si="29"/>
        <v>-5.3016762550535668E-2</v>
      </c>
    </row>
    <row r="191" spans="1:19" x14ac:dyDescent="0.25">
      <c r="A191" s="160" t="s">
        <v>483</v>
      </c>
      <c r="B191" s="163">
        <v>0</v>
      </c>
      <c r="C191" s="161">
        <v>0</v>
      </c>
      <c r="D191" s="162" t="str">
        <f t="shared" si="20"/>
        <v/>
      </c>
      <c r="E191" s="163">
        <v>0</v>
      </c>
      <c r="F191" s="161">
        <v>0</v>
      </c>
      <c r="G191" s="164" t="str">
        <f t="shared" si="21"/>
        <v/>
      </c>
      <c r="H191" s="165" t="str">
        <f t="shared" si="22"/>
        <v/>
      </c>
      <c r="I191" s="165" t="str">
        <f t="shared" si="23"/>
        <v/>
      </c>
      <c r="J191" s="254" t="str">
        <f t="shared" si="24"/>
        <v/>
      </c>
      <c r="K191" s="163">
        <v>0</v>
      </c>
      <c r="L191" s="161">
        <v>0</v>
      </c>
      <c r="M191" s="259" t="str">
        <f t="shared" si="25"/>
        <v/>
      </c>
      <c r="N191" s="163">
        <v>19</v>
      </c>
      <c r="O191" s="161">
        <v>13</v>
      </c>
      <c r="P191" s="164">
        <f t="shared" si="26"/>
        <v>0.68421052631578949</v>
      </c>
      <c r="Q191" s="253">
        <f t="shared" si="27"/>
        <v>-1</v>
      </c>
      <c r="R191" s="253">
        <f t="shared" si="28"/>
        <v>-1</v>
      </c>
      <c r="S191" s="254" t="str">
        <f t="shared" si="29"/>
        <v/>
      </c>
    </row>
    <row r="192" spans="1:19" x14ac:dyDescent="0.25">
      <c r="A192" s="160" t="s">
        <v>629</v>
      </c>
      <c r="B192" s="163">
        <v>0</v>
      </c>
      <c r="C192" s="161">
        <v>0</v>
      </c>
      <c r="D192" s="162" t="str">
        <f t="shared" si="20"/>
        <v/>
      </c>
      <c r="E192" s="163">
        <v>0</v>
      </c>
      <c r="F192" s="161">
        <v>0</v>
      </c>
      <c r="G192" s="164" t="str">
        <f t="shared" si="21"/>
        <v/>
      </c>
      <c r="H192" s="165" t="str">
        <f t="shared" si="22"/>
        <v/>
      </c>
      <c r="I192" s="165" t="str">
        <f t="shared" si="23"/>
        <v/>
      </c>
      <c r="J192" s="254" t="str">
        <f t="shared" si="24"/>
        <v/>
      </c>
      <c r="K192" s="163">
        <v>0</v>
      </c>
      <c r="L192" s="161">
        <v>0</v>
      </c>
      <c r="M192" s="259" t="str">
        <f t="shared" si="25"/>
        <v/>
      </c>
      <c r="N192" s="163">
        <v>144</v>
      </c>
      <c r="O192" s="161">
        <v>144</v>
      </c>
      <c r="P192" s="164">
        <f t="shared" si="26"/>
        <v>1</v>
      </c>
      <c r="Q192" s="253">
        <f t="shared" si="27"/>
        <v>-1</v>
      </c>
      <c r="R192" s="253">
        <f t="shared" si="28"/>
        <v>-1</v>
      </c>
      <c r="S192" s="254" t="str">
        <f t="shared" si="29"/>
        <v/>
      </c>
    </row>
    <row r="193" spans="1:19" x14ac:dyDescent="0.25">
      <c r="A193" s="160" t="s">
        <v>484</v>
      </c>
      <c r="B193" s="163">
        <v>0</v>
      </c>
      <c r="C193" s="161">
        <v>0</v>
      </c>
      <c r="D193" s="162" t="str">
        <f t="shared" ref="D193:D256" si="30">IFERROR(C193/B193,"")</f>
        <v/>
      </c>
      <c r="E193" s="163">
        <v>0</v>
      </c>
      <c r="F193" s="161">
        <v>0</v>
      </c>
      <c r="G193" s="164" t="str">
        <f t="shared" ref="G193:G256" si="31">IFERROR(F193/E193,"")</f>
        <v/>
      </c>
      <c r="H193" s="165" t="str">
        <f t="shared" ref="H193:I208" si="32">IFERROR(B193/E193-1,"")</f>
        <v/>
      </c>
      <c r="I193" s="165" t="str">
        <f t="shared" si="32"/>
        <v/>
      </c>
      <c r="J193" s="254" t="str">
        <f t="shared" ref="J193:J256" si="33">IFERROR(D193-G193,"")</f>
        <v/>
      </c>
      <c r="K193" s="163">
        <v>348</v>
      </c>
      <c r="L193" s="161">
        <v>105</v>
      </c>
      <c r="M193" s="259">
        <f t="shared" ref="M193:M256" si="34">IFERROR(L193/K193,"")</f>
        <v>0.30172413793103448</v>
      </c>
      <c r="N193" s="163">
        <v>0</v>
      </c>
      <c r="O193" s="161">
        <v>0</v>
      </c>
      <c r="P193" s="164" t="str">
        <f t="shared" ref="P193:P256" si="35">IFERROR(O193/N193,"")</f>
        <v/>
      </c>
      <c r="Q193" s="253" t="str">
        <f t="shared" ref="Q193:R208" si="36">IFERROR(K193/N193-1,"")</f>
        <v/>
      </c>
      <c r="R193" s="253" t="str">
        <f t="shared" si="36"/>
        <v/>
      </c>
      <c r="S193" s="254" t="str">
        <f t="shared" ref="S193:S256" si="37">IFERROR(M193-P193,"")</f>
        <v/>
      </c>
    </row>
    <row r="194" spans="1:19" x14ac:dyDescent="0.25">
      <c r="A194" s="160" t="s">
        <v>485</v>
      </c>
      <c r="B194" s="163">
        <v>0</v>
      </c>
      <c r="C194" s="161">
        <v>0</v>
      </c>
      <c r="D194" s="162" t="str">
        <f t="shared" si="30"/>
        <v/>
      </c>
      <c r="E194" s="163">
        <v>0</v>
      </c>
      <c r="F194" s="161">
        <v>0</v>
      </c>
      <c r="G194" s="164" t="str">
        <f t="shared" si="31"/>
        <v/>
      </c>
      <c r="H194" s="165" t="str">
        <f t="shared" si="32"/>
        <v/>
      </c>
      <c r="I194" s="165" t="str">
        <f t="shared" si="32"/>
        <v/>
      </c>
      <c r="J194" s="254" t="str">
        <f t="shared" si="33"/>
        <v/>
      </c>
      <c r="K194" s="163">
        <v>338</v>
      </c>
      <c r="L194" s="161">
        <v>252</v>
      </c>
      <c r="M194" s="259">
        <f t="shared" si="34"/>
        <v>0.74556213017751483</v>
      </c>
      <c r="N194" s="163">
        <v>738</v>
      </c>
      <c r="O194" s="161">
        <v>233</v>
      </c>
      <c r="P194" s="164">
        <f t="shared" si="35"/>
        <v>0.31571815718157181</v>
      </c>
      <c r="Q194" s="253">
        <f t="shared" si="36"/>
        <v>-0.5420054200542006</v>
      </c>
      <c r="R194" s="253">
        <f t="shared" si="36"/>
        <v>8.1545064377682497E-2</v>
      </c>
      <c r="S194" s="254">
        <f t="shared" si="37"/>
        <v>0.42984397299594301</v>
      </c>
    </row>
    <row r="195" spans="1:19" x14ac:dyDescent="0.25">
      <c r="A195" s="160" t="s">
        <v>486</v>
      </c>
      <c r="B195" s="163">
        <v>0</v>
      </c>
      <c r="C195" s="161">
        <v>0</v>
      </c>
      <c r="D195" s="162" t="str">
        <f t="shared" si="30"/>
        <v/>
      </c>
      <c r="E195" s="163">
        <v>0</v>
      </c>
      <c r="F195" s="161">
        <v>0</v>
      </c>
      <c r="G195" s="164" t="str">
        <f t="shared" si="31"/>
        <v/>
      </c>
      <c r="H195" s="165" t="str">
        <f t="shared" si="32"/>
        <v/>
      </c>
      <c r="I195" s="165" t="str">
        <f t="shared" si="32"/>
        <v/>
      </c>
      <c r="J195" s="254" t="str">
        <f t="shared" si="33"/>
        <v/>
      </c>
      <c r="K195" s="163">
        <v>6948</v>
      </c>
      <c r="L195" s="161">
        <v>5351</v>
      </c>
      <c r="M195" s="259">
        <f t="shared" si="34"/>
        <v>0.77014968336211864</v>
      </c>
      <c r="N195" s="163">
        <v>100</v>
      </c>
      <c r="O195" s="161">
        <v>0</v>
      </c>
      <c r="P195" s="164">
        <f t="shared" si="35"/>
        <v>0</v>
      </c>
      <c r="Q195" s="253">
        <f t="shared" si="36"/>
        <v>68.48</v>
      </c>
      <c r="R195" s="253" t="str">
        <f t="shared" si="36"/>
        <v/>
      </c>
      <c r="S195" s="254">
        <f t="shared" si="37"/>
        <v>0.77014968336211864</v>
      </c>
    </row>
    <row r="196" spans="1:19" x14ac:dyDescent="0.25">
      <c r="A196" s="160" t="s">
        <v>294</v>
      </c>
      <c r="B196" s="163">
        <v>0</v>
      </c>
      <c r="C196" s="161">
        <v>0</v>
      </c>
      <c r="D196" s="162" t="str">
        <f t="shared" si="30"/>
        <v/>
      </c>
      <c r="E196" s="163">
        <v>1156</v>
      </c>
      <c r="F196" s="161">
        <v>1000</v>
      </c>
      <c r="G196" s="164">
        <f t="shared" si="31"/>
        <v>0.86505190311418689</v>
      </c>
      <c r="H196" s="165">
        <f t="shared" si="32"/>
        <v>-1</v>
      </c>
      <c r="I196" s="165">
        <f t="shared" si="32"/>
        <v>-1</v>
      </c>
      <c r="J196" s="254" t="str">
        <f t="shared" si="33"/>
        <v/>
      </c>
      <c r="K196" s="163">
        <v>12072</v>
      </c>
      <c r="L196" s="161">
        <v>8623</v>
      </c>
      <c r="M196" s="259">
        <f t="shared" si="34"/>
        <v>0.71429754804506296</v>
      </c>
      <c r="N196" s="163">
        <v>13403</v>
      </c>
      <c r="O196" s="161">
        <v>9378</v>
      </c>
      <c r="P196" s="164">
        <f t="shared" si="35"/>
        <v>0.69969409833619334</v>
      </c>
      <c r="Q196" s="253">
        <f t="shared" si="36"/>
        <v>-9.9306125494292297E-2</v>
      </c>
      <c r="R196" s="253">
        <f t="shared" si="36"/>
        <v>-8.0507570910641979E-2</v>
      </c>
      <c r="S196" s="254">
        <f t="shared" si="37"/>
        <v>1.460344970886962E-2</v>
      </c>
    </row>
    <row r="197" spans="1:19" x14ac:dyDescent="0.25">
      <c r="A197" s="160" t="s">
        <v>487</v>
      </c>
      <c r="B197" s="163">
        <v>0</v>
      </c>
      <c r="C197" s="161">
        <v>0</v>
      </c>
      <c r="D197" s="162" t="str">
        <f t="shared" si="30"/>
        <v/>
      </c>
      <c r="E197" s="163">
        <v>16480</v>
      </c>
      <c r="F197" s="161">
        <v>14332</v>
      </c>
      <c r="G197" s="164">
        <f t="shared" si="31"/>
        <v>0.86966019417475726</v>
      </c>
      <c r="H197" s="165">
        <f t="shared" si="32"/>
        <v>-1</v>
      </c>
      <c r="I197" s="165">
        <f t="shared" si="32"/>
        <v>-1</v>
      </c>
      <c r="J197" s="254" t="str">
        <f t="shared" si="33"/>
        <v/>
      </c>
      <c r="K197" s="163">
        <v>26393</v>
      </c>
      <c r="L197" s="161">
        <v>22319</v>
      </c>
      <c r="M197" s="259">
        <f t="shared" si="34"/>
        <v>0.84564088962982609</v>
      </c>
      <c r="N197" s="163">
        <v>25798</v>
      </c>
      <c r="O197" s="161">
        <v>21630</v>
      </c>
      <c r="P197" s="164">
        <f t="shared" si="35"/>
        <v>0.83843708814636797</v>
      </c>
      <c r="Q197" s="253">
        <f t="shared" si="36"/>
        <v>2.3063803395612092E-2</v>
      </c>
      <c r="R197" s="253">
        <f t="shared" si="36"/>
        <v>3.1853906611188254E-2</v>
      </c>
      <c r="S197" s="254">
        <f t="shared" si="37"/>
        <v>7.2038014834581166E-3</v>
      </c>
    </row>
    <row r="198" spans="1:19" x14ac:dyDescent="0.25">
      <c r="A198" s="160" t="s">
        <v>488</v>
      </c>
      <c r="B198" s="163">
        <v>0</v>
      </c>
      <c r="C198" s="161">
        <v>0</v>
      </c>
      <c r="D198" s="162" t="str">
        <f t="shared" si="30"/>
        <v/>
      </c>
      <c r="E198" s="163">
        <v>0</v>
      </c>
      <c r="F198" s="161">
        <v>0</v>
      </c>
      <c r="G198" s="164" t="str">
        <f t="shared" si="31"/>
        <v/>
      </c>
      <c r="H198" s="165" t="str">
        <f t="shared" si="32"/>
        <v/>
      </c>
      <c r="I198" s="165" t="str">
        <f t="shared" si="32"/>
        <v/>
      </c>
      <c r="J198" s="254" t="str">
        <f t="shared" si="33"/>
        <v/>
      </c>
      <c r="K198" s="163">
        <v>0</v>
      </c>
      <c r="L198" s="161">
        <v>0</v>
      </c>
      <c r="M198" s="259" t="str">
        <f t="shared" si="34"/>
        <v/>
      </c>
      <c r="N198" s="163">
        <v>634</v>
      </c>
      <c r="O198" s="161">
        <v>388</v>
      </c>
      <c r="P198" s="164">
        <f t="shared" si="35"/>
        <v>0.61198738170347</v>
      </c>
      <c r="Q198" s="253">
        <f t="shared" si="36"/>
        <v>-1</v>
      </c>
      <c r="R198" s="253">
        <f t="shared" si="36"/>
        <v>-1</v>
      </c>
      <c r="S198" s="254" t="str">
        <f t="shared" si="37"/>
        <v/>
      </c>
    </row>
    <row r="199" spans="1:19" x14ac:dyDescent="0.25">
      <c r="A199" s="160" t="s">
        <v>490</v>
      </c>
      <c r="B199" s="163">
        <v>0</v>
      </c>
      <c r="C199" s="161">
        <v>0</v>
      </c>
      <c r="D199" s="162" t="str">
        <f t="shared" si="30"/>
        <v/>
      </c>
      <c r="E199" s="163">
        <v>0</v>
      </c>
      <c r="F199" s="161">
        <v>0</v>
      </c>
      <c r="G199" s="164" t="str">
        <f t="shared" si="31"/>
        <v/>
      </c>
      <c r="H199" s="165" t="str">
        <f t="shared" si="32"/>
        <v/>
      </c>
      <c r="I199" s="165" t="str">
        <f t="shared" si="32"/>
        <v/>
      </c>
      <c r="J199" s="254" t="str">
        <f t="shared" si="33"/>
        <v/>
      </c>
      <c r="K199" s="163">
        <v>19</v>
      </c>
      <c r="L199" s="161">
        <v>2</v>
      </c>
      <c r="M199" s="259">
        <f t="shared" si="34"/>
        <v>0.10526315789473684</v>
      </c>
      <c r="N199" s="163">
        <v>19</v>
      </c>
      <c r="O199" s="161">
        <v>18</v>
      </c>
      <c r="P199" s="164">
        <f t="shared" si="35"/>
        <v>0.94736842105263153</v>
      </c>
      <c r="Q199" s="253">
        <f t="shared" si="36"/>
        <v>0</v>
      </c>
      <c r="R199" s="253">
        <f t="shared" si="36"/>
        <v>-0.88888888888888884</v>
      </c>
      <c r="S199" s="254">
        <f t="shared" si="37"/>
        <v>-0.84210526315789469</v>
      </c>
    </row>
    <row r="200" spans="1:19" x14ac:dyDescent="0.25">
      <c r="A200" s="160" t="s">
        <v>340</v>
      </c>
      <c r="B200" s="163">
        <v>0</v>
      </c>
      <c r="C200" s="161">
        <v>0</v>
      </c>
      <c r="D200" s="162" t="str">
        <f t="shared" si="30"/>
        <v/>
      </c>
      <c r="E200" s="163">
        <v>19</v>
      </c>
      <c r="F200" s="161">
        <v>8</v>
      </c>
      <c r="G200" s="164">
        <f t="shared" si="31"/>
        <v>0.42105263157894735</v>
      </c>
      <c r="H200" s="165">
        <f t="shared" si="32"/>
        <v>-1</v>
      </c>
      <c r="I200" s="165">
        <f t="shared" si="32"/>
        <v>-1</v>
      </c>
      <c r="J200" s="254" t="str">
        <f t="shared" si="33"/>
        <v/>
      </c>
      <c r="K200" s="163">
        <v>133</v>
      </c>
      <c r="L200" s="161">
        <v>70</v>
      </c>
      <c r="M200" s="259">
        <f t="shared" si="34"/>
        <v>0.52631578947368418</v>
      </c>
      <c r="N200" s="163">
        <v>456</v>
      </c>
      <c r="O200" s="161">
        <v>261</v>
      </c>
      <c r="P200" s="164">
        <f t="shared" si="35"/>
        <v>0.57236842105263153</v>
      </c>
      <c r="Q200" s="253">
        <f t="shared" si="36"/>
        <v>-0.70833333333333326</v>
      </c>
      <c r="R200" s="253">
        <f t="shared" si="36"/>
        <v>-0.73180076628352486</v>
      </c>
      <c r="S200" s="254">
        <f t="shared" si="37"/>
        <v>-4.6052631578947345E-2</v>
      </c>
    </row>
    <row r="201" spans="1:19" x14ac:dyDescent="0.25">
      <c r="A201" s="160" t="s">
        <v>387</v>
      </c>
      <c r="B201" s="163">
        <v>0</v>
      </c>
      <c r="C201" s="161">
        <v>0</v>
      </c>
      <c r="D201" s="162" t="str">
        <f t="shared" si="30"/>
        <v/>
      </c>
      <c r="E201" s="163">
        <v>0</v>
      </c>
      <c r="F201" s="161">
        <v>0</v>
      </c>
      <c r="G201" s="164" t="str">
        <f t="shared" si="31"/>
        <v/>
      </c>
      <c r="H201" s="165" t="str">
        <f t="shared" si="32"/>
        <v/>
      </c>
      <c r="I201" s="165" t="str">
        <f t="shared" si="32"/>
        <v/>
      </c>
      <c r="J201" s="254" t="str">
        <f t="shared" si="33"/>
        <v/>
      </c>
      <c r="K201" s="163">
        <v>38</v>
      </c>
      <c r="L201" s="161">
        <v>9</v>
      </c>
      <c r="M201" s="259">
        <f t="shared" si="34"/>
        <v>0.23684210526315788</v>
      </c>
      <c r="N201" s="163">
        <v>95</v>
      </c>
      <c r="O201" s="161">
        <v>19</v>
      </c>
      <c r="P201" s="164">
        <f t="shared" si="35"/>
        <v>0.2</v>
      </c>
      <c r="Q201" s="253">
        <f t="shared" si="36"/>
        <v>-0.6</v>
      </c>
      <c r="R201" s="253">
        <f t="shared" si="36"/>
        <v>-0.52631578947368429</v>
      </c>
      <c r="S201" s="254">
        <f t="shared" si="37"/>
        <v>3.684210526315787E-2</v>
      </c>
    </row>
    <row r="202" spans="1:19" x14ac:dyDescent="0.25">
      <c r="A202" s="160" t="s">
        <v>605</v>
      </c>
      <c r="B202" s="163">
        <v>0</v>
      </c>
      <c r="C202" s="161">
        <v>0</v>
      </c>
      <c r="D202" s="162" t="str">
        <f t="shared" si="30"/>
        <v/>
      </c>
      <c r="E202" s="163">
        <v>0</v>
      </c>
      <c r="F202" s="161">
        <v>0</v>
      </c>
      <c r="G202" s="164" t="str">
        <f t="shared" si="31"/>
        <v/>
      </c>
      <c r="H202" s="165" t="str">
        <f t="shared" si="32"/>
        <v/>
      </c>
      <c r="I202" s="165" t="str">
        <f t="shared" si="32"/>
        <v/>
      </c>
      <c r="J202" s="254" t="str">
        <f t="shared" si="33"/>
        <v/>
      </c>
      <c r="K202" s="163">
        <v>0</v>
      </c>
      <c r="L202" s="161">
        <v>0</v>
      </c>
      <c r="M202" s="259" t="str">
        <f t="shared" si="34"/>
        <v/>
      </c>
      <c r="N202" s="163">
        <v>19</v>
      </c>
      <c r="O202" s="161">
        <v>19</v>
      </c>
      <c r="P202" s="164">
        <f t="shared" si="35"/>
        <v>1</v>
      </c>
      <c r="Q202" s="253">
        <f t="shared" si="36"/>
        <v>-1</v>
      </c>
      <c r="R202" s="253">
        <f t="shared" si="36"/>
        <v>-1</v>
      </c>
      <c r="S202" s="254" t="str">
        <f t="shared" si="37"/>
        <v/>
      </c>
    </row>
    <row r="203" spans="1:19" x14ac:dyDescent="0.25">
      <c r="A203" s="160" t="s">
        <v>491</v>
      </c>
      <c r="B203" s="163">
        <v>0</v>
      </c>
      <c r="C203" s="161">
        <v>0</v>
      </c>
      <c r="D203" s="162" t="str">
        <f t="shared" si="30"/>
        <v/>
      </c>
      <c r="E203" s="163">
        <v>0</v>
      </c>
      <c r="F203" s="161">
        <v>0</v>
      </c>
      <c r="G203" s="164" t="str">
        <f t="shared" si="31"/>
        <v/>
      </c>
      <c r="H203" s="165" t="str">
        <f t="shared" si="32"/>
        <v/>
      </c>
      <c r="I203" s="165" t="str">
        <f t="shared" si="32"/>
        <v/>
      </c>
      <c r="J203" s="254" t="str">
        <f t="shared" si="33"/>
        <v/>
      </c>
      <c r="K203" s="163">
        <v>0</v>
      </c>
      <c r="L203" s="161">
        <v>0</v>
      </c>
      <c r="M203" s="259" t="str">
        <f t="shared" si="34"/>
        <v/>
      </c>
      <c r="N203" s="163">
        <v>98</v>
      </c>
      <c r="O203" s="161">
        <v>76</v>
      </c>
      <c r="P203" s="164">
        <f t="shared" si="35"/>
        <v>0.77551020408163263</v>
      </c>
      <c r="Q203" s="253">
        <f t="shared" si="36"/>
        <v>-1</v>
      </c>
      <c r="R203" s="253">
        <f t="shared" si="36"/>
        <v>-1</v>
      </c>
      <c r="S203" s="254" t="str">
        <f t="shared" si="37"/>
        <v/>
      </c>
    </row>
    <row r="204" spans="1:19" x14ac:dyDescent="0.25">
      <c r="A204" s="160" t="s">
        <v>492</v>
      </c>
      <c r="B204" s="163">
        <v>0</v>
      </c>
      <c r="C204" s="161">
        <v>0</v>
      </c>
      <c r="D204" s="162" t="str">
        <f t="shared" si="30"/>
        <v/>
      </c>
      <c r="E204" s="163">
        <v>0</v>
      </c>
      <c r="F204" s="161">
        <v>0</v>
      </c>
      <c r="G204" s="164" t="str">
        <f t="shared" si="31"/>
        <v/>
      </c>
      <c r="H204" s="165" t="str">
        <f t="shared" si="32"/>
        <v/>
      </c>
      <c r="I204" s="165" t="str">
        <f t="shared" si="32"/>
        <v/>
      </c>
      <c r="J204" s="254" t="str">
        <f t="shared" si="33"/>
        <v/>
      </c>
      <c r="K204" s="163">
        <v>0</v>
      </c>
      <c r="L204" s="161">
        <v>0</v>
      </c>
      <c r="M204" s="259" t="str">
        <f t="shared" si="34"/>
        <v/>
      </c>
      <c r="N204" s="163">
        <v>98</v>
      </c>
      <c r="O204" s="161">
        <v>0</v>
      </c>
      <c r="P204" s="164">
        <f t="shared" si="35"/>
        <v>0</v>
      </c>
      <c r="Q204" s="253">
        <f t="shared" si="36"/>
        <v>-1</v>
      </c>
      <c r="R204" s="253" t="str">
        <f t="shared" si="36"/>
        <v/>
      </c>
      <c r="S204" s="254" t="str">
        <f t="shared" si="37"/>
        <v/>
      </c>
    </row>
    <row r="205" spans="1:19" x14ac:dyDescent="0.25">
      <c r="A205" s="160" t="s">
        <v>606</v>
      </c>
      <c r="B205" s="163">
        <v>0</v>
      </c>
      <c r="C205" s="161">
        <v>0</v>
      </c>
      <c r="D205" s="162" t="str">
        <f t="shared" si="30"/>
        <v/>
      </c>
      <c r="E205" s="163">
        <v>0</v>
      </c>
      <c r="F205" s="161">
        <v>0</v>
      </c>
      <c r="G205" s="164" t="str">
        <f t="shared" si="31"/>
        <v/>
      </c>
      <c r="H205" s="165" t="str">
        <f t="shared" si="32"/>
        <v/>
      </c>
      <c r="I205" s="165" t="str">
        <f t="shared" si="32"/>
        <v/>
      </c>
      <c r="J205" s="254" t="str">
        <f t="shared" si="33"/>
        <v/>
      </c>
      <c r="K205" s="163">
        <v>0</v>
      </c>
      <c r="L205" s="161">
        <v>0</v>
      </c>
      <c r="M205" s="259" t="str">
        <f t="shared" si="34"/>
        <v/>
      </c>
      <c r="N205" s="163">
        <v>284</v>
      </c>
      <c r="O205" s="161">
        <v>107</v>
      </c>
      <c r="P205" s="164">
        <f t="shared" si="35"/>
        <v>0.37676056338028169</v>
      </c>
      <c r="Q205" s="253">
        <f t="shared" si="36"/>
        <v>-1</v>
      </c>
      <c r="R205" s="253">
        <f t="shared" si="36"/>
        <v>-1</v>
      </c>
      <c r="S205" s="254" t="str">
        <f t="shared" si="37"/>
        <v/>
      </c>
    </row>
    <row r="206" spans="1:19" x14ac:dyDescent="0.25">
      <c r="A206" s="160" t="s">
        <v>410</v>
      </c>
      <c r="B206" s="163">
        <v>0</v>
      </c>
      <c r="C206" s="161">
        <v>0</v>
      </c>
      <c r="D206" s="162" t="str">
        <f t="shared" si="30"/>
        <v/>
      </c>
      <c r="E206" s="163">
        <v>0</v>
      </c>
      <c r="F206" s="161">
        <v>0</v>
      </c>
      <c r="G206" s="164" t="str">
        <f t="shared" si="31"/>
        <v/>
      </c>
      <c r="H206" s="165" t="str">
        <f t="shared" si="32"/>
        <v/>
      </c>
      <c r="I206" s="165" t="str">
        <f t="shared" si="32"/>
        <v/>
      </c>
      <c r="J206" s="254" t="str">
        <f t="shared" si="33"/>
        <v/>
      </c>
      <c r="K206" s="163">
        <v>0</v>
      </c>
      <c r="L206" s="161">
        <v>0</v>
      </c>
      <c r="M206" s="259" t="str">
        <f t="shared" si="34"/>
        <v/>
      </c>
      <c r="N206" s="163">
        <v>80</v>
      </c>
      <c r="O206" s="161">
        <v>50</v>
      </c>
      <c r="P206" s="164">
        <f t="shared" si="35"/>
        <v>0.625</v>
      </c>
      <c r="Q206" s="253">
        <f t="shared" si="36"/>
        <v>-1</v>
      </c>
      <c r="R206" s="253">
        <f t="shared" si="36"/>
        <v>-1</v>
      </c>
      <c r="S206" s="254" t="str">
        <f t="shared" si="37"/>
        <v/>
      </c>
    </row>
    <row r="207" spans="1:19" x14ac:dyDescent="0.25">
      <c r="A207" s="160" t="s">
        <v>493</v>
      </c>
      <c r="B207" s="163">
        <v>0</v>
      </c>
      <c r="C207" s="161">
        <v>0</v>
      </c>
      <c r="D207" s="162" t="str">
        <f t="shared" si="30"/>
        <v/>
      </c>
      <c r="E207" s="163">
        <v>0</v>
      </c>
      <c r="F207" s="161">
        <v>0</v>
      </c>
      <c r="G207" s="164" t="str">
        <f t="shared" si="31"/>
        <v/>
      </c>
      <c r="H207" s="165" t="str">
        <f t="shared" si="32"/>
        <v/>
      </c>
      <c r="I207" s="165" t="str">
        <f t="shared" si="32"/>
        <v/>
      </c>
      <c r="J207" s="254" t="str">
        <f t="shared" si="33"/>
        <v/>
      </c>
      <c r="K207" s="163">
        <v>174</v>
      </c>
      <c r="L207" s="161">
        <v>155</v>
      </c>
      <c r="M207" s="259">
        <f t="shared" si="34"/>
        <v>0.89080459770114939</v>
      </c>
      <c r="N207" s="163">
        <v>498</v>
      </c>
      <c r="O207" s="161">
        <v>278</v>
      </c>
      <c r="P207" s="164">
        <f t="shared" si="35"/>
        <v>0.55823293172690758</v>
      </c>
      <c r="Q207" s="253">
        <f t="shared" si="36"/>
        <v>-0.6506024096385542</v>
      </c>
      <c r="R207" s="253">
        <f t="shared" si="36"/>
        <v>-0.44244604316546765</v>
      </c>
      <c r="S207" s="254">
        <f t="shared" si="37"/>
        <v>0.33257166597424181</v>
      </c>
    </row>
    <row r="208" spans="1:19" x14ac:dyDescent="0.25">
      <c r="A208" s="160" t="s">
        <v>494</v>
      </c>
      <c r="B208" s="163">
        <v>0</v>
      </c>
      <c r="C208" s="161">
        <v>0</v>
      </c>
      <c r="D208" s="162" t="str">
        <f t="shared" si="30"/>
        <v/>
      </c>
      <c r="E208" s="163">
        <v>0</v>
      </c>
      <c r="F208" s="161">
        <v>0</v>
      </c>
      <c r="G208" s="164" t="str">
        <f t="shared" si="31"/>
        <v/>
      </c>
      <c r="H208" s="165" t="str">
        <f t="shared" si="32"/>
        <v/>
      </c>
      <c r="I208" s="165" t="str">
        <f t="shared" si="32"/>
        <v/>
      </c>
      <c r="J208" s="254" t="str">
        <f t="shared" si="33"/>
        <v/>
      </c>
      <c r="K208" s="163">
        <v>612</v>
      </c>
      <c r="L208" s="161">
        <v>186</v>
      </c>
      <c r="M208" s="259">
        <f t="shared" si="34"/>
        <v>0.30392156862745096</v>
      </c>
      <c r="N208" s="163">
        <v>150</v>
      </c>
      <c r="O208" s="161">
        <v>136</v>
      </c>
      <c r="P208" s="164">
        <f t="shared" si="35"/>
        <v>0.90666666666666662</v>
      </c>
      <c r="Q208" s="253">
        <f t="shared" si="36"/>
        <v>3.08</v>
      </c>
      <c r="R208" s="253">
        <f t="shared" si="36"/>
        <v>0.36764705882352944</v>
      </c>
      <c r="S208" s="254">
        <f t="shared" si="37"/>
        <v>-0.60274509803921572</v>
      </c>
    </row>
    <row r="209" spans="1:19" x14ac:dyDescent="0.25">
      <c r="A209" s="160" t="s">
        <v>624</v>
      </c>
      <c r="B209" s="163">
        <v>0</v>
      </c>
      <c r="C209" s="161">
        <v>0</v>
      </c>
      <c r="D209" s="162" t="str">
        <f t="shared" si="30"/>
        <v/>
      </c>
      <c r="E209" s="163">
        <v>0</v>
      </c>
      <c r="F209" s="161">
        <v>0</v>
      </c>
      <c r="G209" s="164" t="str">
        <f t="shared" si="31"/>
        <v/>
      </c>
      <c r="H209" s="165" t="str">
        <f t="shared" ref="H209:I266" si="38">IFERROR(B209/E209-1,"")</f>
        <v/>
      </c>
      <c r="I209" s="165" t="str">
        <f t="shared" si="38"/>
        <v/>
      </c>
      <c r="J209" s="254" t="str">
        <f t="shared" si="33"/>
        <v/>
      </c>
      <c r="K209" s="163">
        <v>392</v>
      </c>
      <c r="L209" s="161">
        <v>238</v>
      </c>
      <c r="M209" s="259">
        <f t="shared" si="34"/>
        <v>0.6071428571428571</v>
      </c>
      <c r="N209" s="163">
        <v>0</v>
      </c>
      <c r="O209" s="161">
        <v>0</v>
      </c>
      <c r="P209" s="164" t="str">
        <f t="shared" si="35"/>
        <v/>
      </c>
      <c r="Q209" s="253" t="str">
        <f t="shared" ref="Q209:R266" si="39">IFERROR(K209/N209-1,"")</f>
        <v/>
      </c>
      <c r="R209" s="253" t="str">
        <f t="shared" si="39"/>
        <v/>
      </c>
      <c r="S209" s="254" t="str">
        <f t="shared" si="37"/>
        <v/>
      </c>
    </row>
    <row r="210" spans="1:19" x14ac:dyDescent="0.25">
      <c r="A210" s="160" t="s">
        <v>495</v>
      </c>
      <c r="B210" s="163">
        <v>0</v>
      </c>
      <c r="C210" s="161">
        <v>0</v>
      </c>
      <c r="D210" s="162" t="str">
        <f t="shared" si="30"/>
        <v/>
      </c>
      <c r="E210" s="163">
        <v>0</v>
      </c>
      <c r="F210" s="161">
        <v>0</v>
      </c>
      <c r="G210" s="164" t="str">
        <f t="shared" si="31"/>
        <v/>
      </c>
      <c r="H210" s="165" t="str">
        <f t="shared" si="38"/>
        <v/>
      </c>
      <c r="I210" s="165" t="str">
        <f t="shared" si="38"/>
        <v/>
      </c>
      <c r="J210" s="254" t="str">
        <f t="shared" si="33"/>
        <v/>
      </c>
      <c r="K210" s="163">
        <v>0</v>
      </c>
      <c r="L210" s="161">
        <v>0</v>
      </c>
      <c r="M210" s="259" t="str">
        <f t="shared" si="34"/>
        <v/>
      </c>
      <c r="N210" s="163">
        <v>144</v>
      </c>
      <c r="O210" s="161">
        <v>134</v>
      </c>
      <c r="P210" s="164">
        <f t="shared" si="35"/>
        <v>0.93055555555555558</v>
      </c>
      <c r="Q210" s="253">
        <f t="shared" si="39"/>
        <v>-1</v>
      </c>
      <c r="R210" s="253">
        <f t="shared" si="39"/>
        <v>-1</v>
      </c>
      <c r="S210" s="254" t="str">
        <f t="shared" si="37"/>
        <v/>
      </c>
    </row>
    <row r="211" spans="1:19" x14ac:dyDescent="0.25">
      <c r="A211" s="160" t="s">
        <v>496</v>
      </c>
      <c r="B211" s="163">
        <v>0</v>
      </c>
      <c r="C211" s="161">
        <v>0</v>
      </c>
      <c r="D211" s="162" t="str">
        <f t="shared" si="30"/>
        <v/>
      </c>
      <c r="E211" s="163">
        <v>0</v>
      </c>
      <c r="F211" s="161">
        <v>0</v>
      </c>
      <c r="G211" s="164" t="str">
        <f t="shared" si="31"/>
        <v/>
      </c>
      <c r="H211" s="165" t="str">
        <f t="shared" si="38"/>
        <v/>
      </c>
      <c r="I211" s="165" t="str">
        <f t="shared" si="38"/>
        <v/>
      </c>
      <c r="J211" s="254" t="str">
        <f t="shared" si="33"/>
        <v/>
      </c>
      <c r="K211" s="163">
        <v>764</v>
      </c>
      <c r="L211" s="161">
        <v>252</v>
      </c>
      <c r="M211" s="259">
        <f t="shared" si="34"/>
        <v>0.32984293193717279</v>
      </c>
      <c r="N211" s="163">
        <v>1020</v>
      </c>
      <c r="O211" s="161">
        <v>479</v>
      </c>
      <c r="P211" s="164">
        <f t="shared" si="35"/>
        <v>0.4696078431372549</v>
      </c>
      <c r="Q211" s="253">
        <f t="shared" si="39"/>
        <v>-0.25098039215686274</v>
      </c>
      <c r="R211" s="253">
        <f t="shared" si="39"/>
        <v>-0.47390396659707723</v>
      </c>
      <c r="S211" s="254">
        <f t="shared" si="37"/>
        <v>-0.13976491120008211</v>
      </c>
    </row>
    <row r="212" spans="1:19" x14ac:dyDescent="0.25">
      <c r="A212" s="160" t="s">
        <v>625</v>
      </c>
      <c r="B212" s="163">
        <v>0</v>
      </c>
      <c r="C212" s="161">
        <v>0</v>
      </c>
      <c r="D212" s="162" t="str">
        <f t="shared" si="30"/>
        <v/>
      </c>
      <c r="E212" s="163">
        <v>0</v>
      </c>
      <c r="F212" s="161">
        <v>0</v>
      </c>
      <c r="G212" s="164" t="str">
        <f t="shared" si="31"/>
        <v/>
      </c>
      <c r="H212" s="165" t="str">
        <f t="shared" si="38"/>
        <v/>
      </c>
      <c r="I212" s="165" t="str">
        <f t="shared" si="38"/>
        <v/>
      </c>
      <c r="J212" s="254" t="str">
        <f t="shared" si="33"/>
        <v/>
      </c>
      <c r="K212" s="163">
        <v>384</v>
      </c>
      <c r="L212" s="161">
        <v>171</v>
      </c>
      <c r="M212" s="259">
        <f t="shared" si="34"/>
        <v>0.4453125</v>
      </c>
      <c r="N212" s="163">
        <v>0</v>
      </c>
      <c r="O212" s="161">
        <v>0</v>
      </c>
      <c r="P212" s="164" t="str">
        <f t="shared" si="35"/>
        <v/>
      </c>
      <c r="Q212" s="253" t="str">
        <f t="shared" si="39"/>
        <v/>
      </c>
      <c r="R212" s="253" t="str">
        <f t="shared" si="39"/>
        <v/>
      </c>
      <c r="S212" s="254" t="str">
        <f t="shared" si="37"/>
        <v/>
      </c>
    </row>
    <row r="213" spans="1:19" x14ac:dyDescent="0.25">
      <c r="A213" s="160" t="s">
        <v>388</v>
      </c>
      <c r="B213" s="163">
        <v>0</v>
      </c>
      <c r="C213" s="161">
        <v>0</v>
      </c>
      <c r="D213" s="162" t="str">
        <f t="shared" si="30"/>
        <v/>
      </c>
      <c r="E213" s="163">
        <v>940</v>
      </c>
      <c r="F213" s="161">
        <v>713</v>
      </c>
      <c r="G213" s="164">
        <f t="shared" si="31"/>
        <v>0.75851063829787235</v>
      </c>
      <c r="H213" s="165">
        <f t="shared" si="38"/>
        <v>-1</v>
      </c>
      <c r="I213" s="165">
        <f t="shared" si="38"/>
        <v>-1</v>
      </c>
      <c r="J213" s="254" t="str">
        <f t="shared" si="33"/>
        <v/>
      </c>
      <c r="K213" s="163">
        <v>2701</v>
      </c>
      <c r="L213" s="161">
        <v>2035</v>
      </c>
      <c r="M213" s="259">
        <f t="shared" si="34"/>
        <v>0.75342465753424659</v>
      </c>
      <c r="N213" s="163">
        <v>13588</v>
      </c>
      <c r="O213" s="161">
        <v>9976</v>
      </c>
      <c r="P213" s="164">
        <f t="shared" si="35"/>
        <v>0.73417721518987344</v>
      </c>
      <c r="Q213" s="253">
        <f t="shared" si="39"/>
        <v>-0.80122166617603763</v>
      </c>
      <c r="R213" s="253">
        <f t="shared" si="39"/>
        <v>-0.79601042502004815</v>
      </c>
      <c r="S213" s="254">
        <f t="shared" si="37"/>
        <v>1.9247442344373145E-2</v>
      </c>
    </row>
    <row r="214" spans="1:19" x14ac:dyDescent="0.25">
      <c r="A214" s="160" t="s">
        <v>411</v>
      </c>
      <c r="B214" s="163">
        <v>0</v>
      </c>
      <c r="C214" s="161">
        <v>0</v>
      </c>
      <c r="D214" s="162" t="str">
        <f t="shared" si="30"/>
        <v/>
      </c>
      <c r="E214" s="163">
        <v>0</v>
      </c>
      <c r="F214" s="161">
        <v>0</v>
      </c>
      <c r="G214" s="164" t="str">
        <f t="shared" si="31"/>
        <v/>
      </c>
      <c r="H214" s="165" t="str">
        <f t="shared" si="38"/>
        <v/>
      </c>
      <c r="I214" s="165" t="str">
        <f t="shared" si="38"/>
        <v/>
      </c>
      <c r="J214" s="254" t="str">
        <f t="shared" si="33"/>
        <v/>
      </c>
      <c r="K214" s="163">
        <v>0</v>
      </c>
      <c r="L214" s="161">
        <v>0</v>
      </c>
      <c r="M214" s="259" t="str">
        <f t="shared" si="34"/>
        <v/>
      </c>
      <c r="N214" s="163">
        <v>258</v>
      </c>
      <c r="O214" s="161">
        <v>30</v>
      </c>
      <c r="P214" s="164">
        <f t="shared" si="35"/>
        <v>0.11627906976744186</v>
      </c>
      <c r="Q214" s="253">
        <f t="shared" si="39"/>
        <v>-1</v>
      </c>
      <c r="R214" s="253">
        <f t="shared" si="39"/>
        <v>-1</v>
      </c>
      <c r="S214" s="254" t="str">
        <f t="shared" si="37"/>
        <v/>
      </c>
    </row>
    <row r="215" spans="1:19" x14ac:dyDescent="0.25">
      <c r="A215" s="160" t="s">
        <v>412</v>
      </c>
      <c r="B215" s="163">
        <v>0</v>
      </c>
      <c r="C215" s="161">
        <v>0</v>
      </c>
      <c r="D215" s="162" t="str">
        <f t="shared" si="30"/>
        <v/>
      </c>
      <c r="E215" s="163">
        <v>0</v>
      </c>
      <c r="F215" s="161">
        <v>0</v>
      </c>
      <c r="G215" s="164" t="str">
        <f t="shared" si="31"/>
        <v/>
      </c>
      <c r="H215" s="165" t="str">
        <f t="shared" si="38"/>
        <v/>
      </c>
      <c r="I215" s="165" t="str">
        <f t="shared" si="38"/>
        <v/>
      </c>
      <c r="J215" s="254" t="str">
        <f t="shared" si="33"/>
        <v/>
      </c>
      <c r="K215" s="163">
        <v>0</v>
      </c>
      <c r="L215" s="161">
        <v>0</v>
      </c>
      <c r="M215" s="259" t="str">
        <f t="shared" si="34"/>
        <v/>
      </c>
      <c r="N215" s="163">
        <v>96</v>
      </c>
      <c r="O215" s="161">
        <v>66</v>
      </c>
      <c r="P215" s="164">
        <f t="shared" si="35"/>
        <v>0.6875</v>
      </c>
      <c r="Q215" s="253">
        <f t="shared" si="39"/>
        <v>-1</v>
      </c>
      <c r="R215" s="253">
        <f t="shared" si="39"/>
        <v>-1</v>
      </c>
      <c r="S215" s="254" t="str">
        <f t="shared" si="37"/>
        <v/>
      </c>
    </row>
    <row r="216" spans="1:19" x14ac:dyDescent="0.25">
      <c r="A216" s="160" t="s">
        <v>389</v>
      </c>
      <c r="B216" s="163">
        <v>0</v>
      </c>
      <c r="C216" s="161">
        <v>0</v>
      </c>
      <c r="D216" s="162" t="str">
        <f t="shared" si="30"/>
        <v/>
      </c>
      <c r="E216" s="163">
        <v>0</v>
      </c>
      <c r="F216" s="161">
        <v>0</v>
      </c>
      <c r="G216" s="164" t="str">
        <f t="shared" si="31"/>
        <v/>
      </c>
      <c r="H216" s="165" t="str">
        <f t="shared" si="38"/>
        <v/>
      </c>
      <c r="I216" s="165" t="str">
        <f t="shared" si="38"/>
        <v/>
      </c>
      <c r="J216" s="254" t="str">
        <f t="shared" si="33"/>
        <v/>
      </c>
      <c r="K216" s="163">
        <v>19</v>
      </c>
      <c r="L216" s="161">
        <v>0</v>
      </c>
      <c r="M216" s="259">
        <f t="shared" si="34"/>
        <v>0</v>
      </c>
      <c r="N216" s="163">
        <v>188</v>
      </c>
      <c r="O216" s="161">
        <v>74</v>
      </c>
      <c r="P216" s="164">
        <f t="shared" si="35"/>
        <v>0.39361702127659576</v>
      </c>
      <c r="Q216" s="253">
        <f t="shared" si="39"/>
        <v>-0.89893617021276595</v>
      </c>
      <c r="R216" s="253">
        <f t="shared" si="39"/>
        <v>-1</v>
      </c>
      <c r="S216" s="254">
        <f t="shared" si="37"/>
        <v>-0.39361702127659576</v>
      </c>
    </row>
    <row r="217" spans="1:19" x14ac:dyDescent="0.25">
      <c r="A217" s="160" t="s">
        <v>413</v>
      </c>
      <c r="B217" s="163">
        <v>0</v>
      </c>
      <c r="C217" s="161">
        <v>0</v>
      </c>
      <c r="D217" s="162" t="str">
        <f t="shared" si="30"/>
        <v/>
      </c>
      <c r="E217" s="163">
        <v>440</v>
      </c>
      <c r="F217" s="161">
        <v>405</v>
      </c>
      <c r="G217" s="164">
        <f t="shared" si="31"/>
        <v>0.92045454545454541</v>
      </c>
      <c r="H217" s="165">
        <f t="shared" si="38"/>
        <v>-1</v>
      </c>
      <c r="I217" s="165">
        <f t="shared" si="38"/>
        <v>-1</v>
      </c>
      <c r="J217" s="254" t="str">
        <f t="shared" si="33"/>
        <v/>
      </c>
      <c r="K217" s="163">
        <v>0</v>
      </c>
      <c r="L217" s="161">
        <v>0</v>
      </c>
      <c r="M217" s="259" t="str">
        <f t="shared" si="34"/>
        <v/>
      </c>
      <c r="N217" s="163">
        <v>9953</v>
      </c>
      <c r="O217" s="161">
        <v>6974</v>
      </c>
      <c r="P217" s="164">
        <f t="shared" si="35"/>
        <v>0.70069325831407614</v>
      </c>
      <c r="Q217" s="253">
        <f t="shared" si="39"/>
        <v>-1</v>
      </c>
      <c r="R217" s="253">
        <f t="shared" si="39"/>
        <v>-1</v>
      </c>
      <c r="S217" s="254" t="str">
        <f t="shared" si="37"/>
        <v/>
      </c>
    </row>
    <row r="218" spans="1:19" x14ac:dyDescent="0.25">
      <c r="A218" s="160" t="s">
        <v>497</v>
      </c>
      <c r="B218" s="163">
        <v>0</v>
      </c>
      <c r="C218" s="161">
        <v>0</v>
      </c>
      <c r="D218" s="162" t="str">
        <f t="shared" si="30"/>
        <v/>
      </c>
      <c r="E218" s="163">
        <v>0</v>
      </c>
      <c r="F218" s="161">
        <v>0</v>
      </c>
      <c r="G218" s="164" t="str">
        <f t="shared" si="31"/>
        <v/>
      </c>
      <c r="H218" s="165" t="str">
        <f t="shared" si="38"/>
        <v/>
      </c>
      <c r="I218" s="165" t="str">
        <f t="shared" si="38"/>
        <v/>
      </c>
      <c r="J218" s="254" t="str">
        <f t="shared" si="33"/>
        <v/>
      </c>
      <c r="K218" s="163">
        <v>0</v>
      </c>
      <c r="L218" s="161">
        <v>0</v>
      </c>
      <c r="M218" s="259" t="str">
        <f t="shared" si="34"/>
        <v/>
      </c>
      <c r="N218" s="163">
        <v>125</v>
      </c>
      <c r="O218" s="161">
        <v>96</v>
      </c>
      <c r="P218" s="164">
        <f t="shared" si="35"/>
        <v>0.76800000000000002</v>
      </c>
      <c r="Q218" s="253">
        <f t="shared" si="39"/>
        <v>-1</v>
      </c>
      <c r="R218" s="253">
        <f t="shared" si="39"/>
        <v>-1</v>
      </c>
      <c r="S218" s="254" t="str">
        <f t="shared" si="37"/>
        <v/>
      </c>
    </row>
    <row r="219" spans="1:19" x14ac:dyDescent="0.25">
      <c r="A219" s="160" t="s">
        <v>414</v>
      </c>
      <c r="B219" s="163">
        <v>0</v>
      </c>
      <c r="C219" s="161">
        <v>0</v>
      </c>
      <c r="D219" s="162" t="str">
        <f t="shared" si="30"/>
        <v/>
      </c>
      <c r="E219" s="163">
        <v>0</v>
      </c>
      <c r="F219" s="161">
        <v>0</v>
      </c>
      <c r="G219" s="164" t="str">
        <f t="shared" si="31"/>
        <v/>
      </c>
      <c r="H219" s="165" t="str">
        <f t="shared" si="38"/>
        <v/>
      </c>
      <c r="I219" s="165" t="str">
        <f t="shared" si="38"/>
        <v/>
      </c>
      <c r="J219" s="254" t="str">
        <f t="shared" si="33"/>
        <v/>
      </c>
      <c r="K219" s="163">
        <v>0</v>
      </c>
      <c r="L219" s="161">
        <v>0</v>
      </c>
      <c r="M219" s="259" t="str">
        <f t="shared" si="34"/>
        <v/>
      </c>
      <c r="N219" s="163">
        <v>96</v>
      </c>
      <c r="O219" s="161">
        <v>0</v>
      </c>
      <c r="P219" s="164">
        <f t="shared" si="35"/>
        <v>0</v>
      </c>
      <c r="Q219" s="253">
        <f t="shared" si="39"/>
        <v>-1</v>
      </c>
      <c r="R219" s="253" t="str">
        <f t="shared" si="39"/>
        <v/>
      </c>
      <c r="S219" s="254" t="str">
        <f t="shared" si="37"/>
        <v/>
      </c>
    </row>
    <row r="220" spans="1:19" x14ac:dyDescent="0.25">
      <c r="A220" s="160" t="s">
        <v>498</v>
      </c>
      <c r="B220" s="163">
        <v>0</v>
      </c>
      <c r="C220" s="161">
        <v>0</v>
      </c>
      <c r="D220" s="162" t="str">
        <f t="shared" si="30"/>
        <v/>
      </c>
      <c r="E220" s="163">
        <v>0</v>
      </c>
      <c r="F220" s="161">
        <v>0</v>
      </c>
      <c r="G220" s="164" t="str">
        <f t="shared" si="31"/>
        <v/>
      </c>
      <c r="H220" s="165" t="str">
        <f t="shared" si="38"/>
        <v/>
      </c>
      <c r="I220" s="165" t="str">
        <f t="shared" si="38"/>
        <v/>
      </c>
      <c r="J220" s="254" t="str">
        <f t="shared" si="33"/>
        <v/>
      </c>
      <c r="K220" s="163">
        <v>0</v>
      </c>
      <c r="L220" s="161">
        <v>0</v>
      </c>
      <c r="M220" s="259" t="str">
        <f t="shared" si="34"/>
        <v/>
      </c>
      <c r="N220" s="163">
        <v>122</v>
      </c>
      <c r="O220" s="161">
        <v>98</v>
      </c>
      <c r="P220" s="164">
        <f t="shared" si="35"/>
        <v>0.80327868852459017</v>
      </c>
      <c r="Q220" s="253">
        <f t="shared" si="39"/>
        <v>-1</v>
      </c>
      <c r="R220" s="253">
        <f t="shared" si="39"/>
        <v>-1</v>
      </c>
      <c r="S220" s="254" t="str">
        <f t="shared" si="37"/>
        <v/>
      </c>
    </row>
    <row r="221" spans="1:19" x14ac:dyDescent="0.25">
      <c r="A221" s="160" t="s">
        <v>499</v>
      </c>
      <c r="B221" s="163">
        <v>0</v>
      </c>
      <c r="C221" s="161">
        <v>0</v>
      </c>
      <c r="D221" s="162" t="str">
        <f t="shared" si="30"/>
        <v/>
      </c>
      <c r="E221" s="163">
        <v>0</v>
      </c>
      <c r="F221" s="161">
        <v>0</v>
      </c>
      <c r="G221" s="164" t="str">
        <f t="shared" si="31"/>
        <v/>
      </c>
      <c r="H221" s="165" t="str">
        <f t="shared" si="38"/>
        <v/>
      </c>
      <c r="I221" s="165" t="str">
        <f t="shared" si="38"/>
        <v/>
      </c>
      <c r="J221" s="254" t="str">
        <f t="shared" si="33"/>
        <v/>
      </c>
      <c r="K221" s="163">
        <v>288</v>
      </c>
      <c r="L221" s="161">
        <v>100</v>
      </c>
      <c r="M221" s="259">
        <f t="shared" si="34"/>
        <v>0.34722222222222221</v>
      </c>
      <c r="N221" s="163">
        <v>0</v>
      </c>
      <c r="O221" s="161">
        <v>0</v>
      </c>
      <c r="P221" s="164" t="str">
        <f t="shared" si="35"/>
        <v/>
      </c>
      <c r="Q221" s="253" t="str">
        <f t="shared" si="39"/>
        <v/>
      </c>
      <c r="R221" s="253" t="str">
        <f t="shared" si="39"/>
        <v/>
      </c>
      <c r="S221" s="254" t="str">
        <f t="shared" si="37"/>
        <v/>
      </c>
    </row>
    <row r="222" spans="1:19" x14ac:dyDescent="0.25">
      <c r="A222" s="160" t="s">
        <v>500</v>
      </c>
      <c r="B222" s="163">
        <v>0</v>
      </c>
      <c r="C222" s="161">
        <v>0</v>
      </c>
      <c r="D222" s="162" t="str">
        <f t="shared" si="30"/>
        <v/>
      </c>
      <c r="E222" s="163">
        <v>0</v>
      </c>
      <c r="F222" s="161">
        <v>0</v>
      </c>
      <c r="G222" s="164" t="str">
        <f t="shared" si="31"/>
        <v/>
      </c>
      <c r="H222" s="165" t="str">
        <f t="shared" si="38"/>
        <v/>
      </c>
      <c r="I222" s="165" t="str">
        <f t="shared" si="38"/>
        <v/>
      </c>
      <c r="J222" s="254" t="str">
        <f t="shared" si="33"/>
        <v/>
      </c>
      <c r="K222" s="163">
        <v>68</v>
      </c>
      <c r="L222" s="161">
        <v>33</v>
      </c>
      <c r="M222" s="259">
        <f t="shared" si="34"/>
        <v>0.48529411764705882</v>
      </c>
      <c r="N222" s="163">
        <v>38</v>
      </c>
      <c r="O222" s="161">
        <v>0</v>
      </c>
      <c r="P222" s="164">
        <f t="shared" si="35"/>
        <v>0</v>
      </c>
      <c r="Q222" s="253">
        <f t="shared" si="39"/>
        <v>0.78947368421052633</v>
      </c>
      <c r="R222" s="253" t="str">
        <f t="shared" si="39"/>
        <v/>
      </c>
      <c r="S222" s="254">
        <f t="shared" si="37"/>
        <v>0.48529411764705882</v>
      </c>
    </row>
    <row r="223" spans="1:19" x14ac:dyDescent="0.25">
      <c r="A223" s="160" t="s">
        <v>611</v>
      </c>
      <c r="B223" s="163">
        <v>0</v>
      </c>
      <c r="C223" s="161">
        <v>0</v>
      </c>
      <c r="D223" s="162" t="str">
        <f t="shared" si="30"/>
        <v/>
      </c>
      <c r="E223" s="163">
        <v>0</v>
      </c>
      <c r="F223" s="161">
        <v>0</v>
      </c>
      <c r="G223" s="164" t="str">
        <f t="shared" si="31"/>
        <v/>
      </c>
      <c r="H223" s="165" t="str">
        <f t="shared" si="38"/>
        <v/>
      </c>
      <c r="I223" s="165" t="str">
        <f t="shared" si="38"/>
        <v/>
      </c>
      <c r="J223" s="254" t="str">
        <f t="shared" si="33"/>
        <v/>
      </c>
      <c r="K223" s="163">
        <v>68</v>
      </c>
      <c r="L223" s="161">
        <v>56</v>
      </c>
      <c r="M223" s="259">
        <f t="shared" si="34"/>
        <v>0.82352941176470584</v>
      </c>
      <c r="N223" s="163">
        <v>0</v>
      </c>
      <c r="O223" s="161">
        <v>0</v>
      </c>
      <c r="P223" s="164" t="str">
        <f t="shared" si="35"/>
        <v/>
      </c>
      <c r="Q223" s="253" t="str">
        <f t="shared" si="39"/>
        <v/>
      </c>
      <c r="R223" s="253" t="str">
        <f t="shared" si="39"/>
        <v/>
      </c>
      <c r="S223" s="254" t="str">
        <f t="shared" si="37"/>
        <v/>
      </c>
    </row>
    <row r="224" spans="1:19" x14ac:dyDescent="0.25">
      <c r="A224" s="160" t="s">
        <v>392</v>
      </c>
      <c r="B224" s="163">
        <v>0</v>
      </c>
      <c r="C224" s="161">
        <v>0</v>
      </c>
      <c r="D224" s="162" t="str">
        <f t="shared" si="30"/>
        <v/>
      </c>
      <c r="E224" s="163">
        <v>0</v>
      </c>
      <c r="F224" s="161">
        <v>0</v>
      </c>
      <c r="G224" s="164" t="str">
        <f t="shared" si="31"/>
        <v/>
      </c>
      <c r="H224" s="165" t="str">
        <f t="shared" si="38"/>
        <v/>
      </c>
      <c r="I224" s="165" t="str">
        <f t="shared" si="38"/>
        <v/>
      </c>
      <c r="J224" s="254" t="str">
        <f t="shared" si="33"/>
        <v/>
      </c>
      <c r="K224" s="163">
        <v>314</v>
      </c>
      <c r="L224" s="161">
        <v>74</v>
      </c>
      <c r="M224" s="259">
        <f t="shared" si="34"/>
        <v>0.2356687898089172</v>
      </c>
      <c r="N224" s="163">
        <v>136</v>
      </c>
      <c r="O224" s="161">
        <v>0</v>
      </c>
      <c r="P224" s="164">
        <f t="shared" si="35"/>
        <v>0</v>
      </c>
      <c r="Q224" s="253">
        <f t="shared" si="39"/>
        <v>1.3088235294117645</v>
      </c>
      <c r="R224" s="253" t="str">
        <f t="shared" si="39"/>
        <v/>
      </c>
      <c r="S224" s="254">
        <f t="shared" si="37"/>
        <v>0.2356687898089172</v>
      </c>
    </row>
    <row r="225" spans="1:19" x14ac:dyDescent="0.25">
      <c r="A225" s="160" t="s">
        <v>415</v>
      </c>
      <c r="B225" s="163">
        <v>0</v>
      </c>
      <c r="C225" s="161">
        <v>0</v>
      </c>
      <c r="D225" s="162" t="str">
        <f t="shared" si="30"/>
        <v/>
      </c>
      <c r="E225" s="163">
        <v>0</v>
      </c>
      <c r="F225" s="161">
        <v>0</v>
      </c>
      <c r="G225" s="164" t="str">
        <f t="shared" si="31"/>
        <v/>
      </c>
      <c r="H225" s="165" t="str">
        <f t="shared" si="38"/>
        <v/>
      </c>
      <c r="I225" s="165" t="str">
        <f t="shared" si="38"/>
        <v/>
      </c>
      <c r="J225" s="254" t="str">
        <f t="shared" si="33"/>
        <v/>
      </c>
      <c r="K225" s="163">
        <v>0</v>
      </c>
      <c r="L225" s="161">
        <v>0</v>
      </c>
      <c r="M225" s="259" t="str">
        <f t="shared" si="34"/>
        <v/>
      </c>
      <c r="N225" s="163">
        <v>152</v>
      </c>
      <c r="O225" s="161">
        <v>78</v>
      </c>
      <c r="P225" s="164">
        <f t="shared" si="35"/>
        <v>0.51315789473684215</v>
      </c>
      <c r="Q225" s="253">
        <f t="shared" si="39"/>
        <v>-1</v>
      </c>
      <c r="R225" s="253">
        <f t="shared" si="39"/>
        <v>-1</v>
      </c>
      <c r="S225" s="254" t="str">
        <f t="shared" si="37"/>
        <v/>
      </c>
    </row>
    <row r="226" spans="1:19" x14ac:dyDescent="0.25">
      <c r="A226" s="160" t="s">
        <v>612</v>
      </c>
      <c r="B226" s="163">
        <v>0</v>
      </c>
      <c r="C226" s="161">
        <v>0</v>
      </c>
      <c r="D226" s="162" t="str">
        <f t="shared" si="30"/>
        <v/>
      </c>
      <c r="E226" s="163">
        <v>0</v>
      </c>
      <c r="F226" s="161">
        <v>0</v>
      </c>
      <c r="G226" s="164" t="str">
        <f t="shared" si="31"/>
        <v/>
      </c>
      <c r="H226" s="165" t="str">
        <f t="shared" si="38"/>
        <v/>
      </c>
      <c r="I226" s="165" t="str">
        <f t="shared" si="38"/>
        <v/>
      </c>
      <c r="J226" s="254" t="str">
        <f t="shared" si="33"/>
        <v/>
      </c>
      <c r="K226" s="163">
        <v>68</v>
      </c>
      <c r="L226" s="161">
        <v>60</v>
      </c>
      <c r="M226" s="259">
        <f t="shared" si="34"/>
        <v>0.88235294117647056</v>
      </c>
      <c r="N226" s="163">
        <v>0</v>
      </c>
      <c r="O226" s="161">
        <v>0</v>
      </c>
      <c r="P226" s="164" t="str">
        <f t="shared" si="35"/>
        <v/>
      </c>
      <c r="Q226" s="253" t="str">
        <f t="shared" si="39"/>
        <v/>
      </c>
      <c r="R226" s="253" t="str">
        <f t="shared" si="39"/>
        <v/>
      </c>
      <c r="S226" s="254" t="str">
        <f t="shared" si="37"/>
        <v/>
      </c>
    </row>
    <row r="227" spans="1:19" x14ac:dyDescent="0.25">
      <c r="A227" s="160" t="s">
        <v>613</v>
      </c>
      <c r="B227" s="163">
        <v>0</v>
      </c>
      <c r="C227" s="161">
        <v>0</v>
      </c>
      <c r="D227" s="162" t="str">
        <f t="shared" si="30"/>
        <v/>
      </c>
      <c r="E227" s="163">
        <v>0</v>
      </c>
      <c r="F227" s="161">
        <v>0</v>
      </c>
      <c r="G227" s="164" t="str">
        <f t="shared" si="31"/>
        <v/>
      </c>
      <c r="H227" s="165" t="str">
        <f t="shared" si="38"/>
        <v/>
      </c>
      <c r="I227" s="165" t="str">
        <f t="shared" si="38"/>
        <v/>
      </c>
      <c r="J227" s="254" t="str">
        <f t="shared" si="33"/>
        <v/>
      </c>
      <c r="K227" s="163">
        <v>67</v>
      </c>
      <c r="L227" s="161">
        <v>41</v>
      </c>
      <c r="M227" s="259">
        <f t="shared" si="34"/>
        <v>0.61194029850746268</v>
      </c>
      <c r="N227" s="163">
        <v>0</v>
      </c>
      <c r="O227" s="161">
        <v>0</v>
      </c>
      <c r="P227" s="164" t="str">
        <f t="shared" si="35"/>
        <v/>
      </c>
      <c r="Q227" s="253" t="str">
        <f t="shared" si="39"/>
        <v/>
      </c>
      <c r="R227" s="253" t="str">
        <f t="shared" si="39"/>
        <v/>
      </c>
      <c r="S227" s="254" t="str">
        <f t="shared" si="37"/>
        <v/>
      </c>
    </row>
    <row r="228" spans="1:19" x14ac:dyDescent="0.25">
      <c r="A228" s="160" t="s">
        <v>501</v>
      </c>
      <c r="B228" s="163">
        <v>0</v>
      </c>
      <c r="C228" s="161">
        <v>0</v>
      </c>
      <c r="D228" s="162" t="str">
        <f t="shared" si="30"/>
        <v/>
      </c>
      <c r="E228" s="163">
        <v>0</v>
      </c>
      <c r="F228" s="161">
        <v>0</v>
      </c>
      <c r="G228" s="164" t="str">
        <f t="shared" si="31"/>
        <v/>
      </c>
      <c r="H228" s="165" t="str">
        <f t="shared" si="38"/>
        <v/>
      </c>
      <c r="I228" s="165" t="str">
        <f t="shared" si="38"/>
        <v/>
      </c>
      <c r="J228" s="254" t="str">
        <f t="shared" si="33"/>
        <v/>
      </c>
      <c r="K228" s="163">
        <v>50</v>
      </c>
      <c r="L228" s="161">
        <v>19</v>
      </c>
      <c r="M228" s="259">
        <f t="shared" si="34"/>
        <v>0.38</v>
      </c>
      <c r="N228" s="163">
        <v>200</v>
      </c>
      <c r="O228" s="161">
        <v>84</v>
      </c>
      <c r="P228" s="164">
        <f t="shared" si="35"/>
        <v>0.42</v>
      </c>
      <c r="Q228" s="253">
        <f t="shared" si="39"/>
        <v>-0.75</v>
      </c>
      <c r="R228" s="253">
        <f t="shared" si="39"/>
        <v>-0.77380952380952384</v>
      </c>
      <c r="S228" s="254">
        <f t="shared" si="37"/>
        <v>-3.999999999999998E-2</v>
      </c>
    </row>
    <row r="229" spans="1:19" x14ac:dyDescent="0.25">
      <c r="A229" s="160" t="s">
        <v>341</v>
      </c>
      <c r="B229" s="163">
        <v>0</v>
      </c>
      <c r="C229" s="161">
        <v>0</v>
      </c>
      <c r="D229" s="162" t="str">
        <f t="shared" si="30"/>
        <v/>
      </c>
      <c r="E229" s="163">
        <v>0</v>
      </c>
      <c r="F229" s="161">
        <v>0</v>
      </c>
      <c r="G229" s="164" t="str">
        <f t="shared" si="31"/>
        <v/>
      </c>
      <c r="H229" s="165" t="str">
        <f t="shared" si="38"/>
        <v/>
      </c>
      <c r="I229" s="165" t="str">
        <f t="shared" si="38"/>
        <v/>
      </c>
      <c r="J229" s="254" t="str">
        <f t="shared" si="33"/>
        <v/>
      </c>
      <c r="K229" s="163">
        <v>95</v>
      </c>
      <c r="L229" s="161">
        <v>38</v>
      </c>
      <c r="M229" s="259">
        <f t="shared" si="34"/>
        <v>0.4</v>
      </c>
      <c r="N229" s="163">
        <v>327</v>
      </c>
      <c r="O229" s="161">
        <v>206</v>
      </c>
      <c r="P229" s="164">
        <f t="shared" si="35"/>
        <v>0.62996941896024461</v>
      </c>
      <c r="Q229" s="253">
        <f t="shared" si="39"/>
        <v>-0.70948012232415902</v>
      </c>
      <c r="R229" s="253">
        <f t="shared" si="39"/>
        <v>-0.81553398058252424</v>
      </c>
      <c r="S229" s="254">
        <f t="shared" si="37"/>
        <v>-0.22996941896024459</v>
      </c>
    </row>
    <row r="230" spans="1:19" x14ac:dyDescent="0.25">
      <c r="A230" s="160" t="s">
        <v>502</v>
      </c>
      <c r="B230" s="163">
        <v>0</v>
      </c>
      <c r="C230" s="161">
        <v>0</v>
      </c>
      <c r="D230" s="162" t="str">
        <f t="shared" si="30"/>
        <v/>
      </c>
      <c r="E230" s="163">
        <v>0</v>
      </c>
      <c r="F230" s="161">
        <v>0</v>
      </c>
      <c r="G230" s="164" t="str">
        <f t="shared" si="31"/>
        <v/>
      </c>
      <c r="H230" s="165" t="str">
        <f t="shared" si="38"/>
        <v/>
      </c>
      <c r="I230" s="165" t="str">
        <f t="shared" si="38"/>
        <v/>
      </c>
      <c r="J230" s="254" t="str">
        <f t="shared" si="33"/>
        <v/>
      </c>
      <c r="K230" s="163">
        <v>0</v>
      </c>
      <c r="L230" s="161">
        <v>0</v>
      </c>
      <c r="M230" s="259" t="str">
        <f t="shared" si="34"/>
        <v/>
      </c>
      <c r="N230" s="163">
        <v>100</v>
      </c>
      <c r="O230" s="161">
        <v>20</v>
      </c>
      <c r="P230" s="164">
        <f t="shared" si="35"/>
        <v>0.2</v>
      </c>
      <c r="Q230" s="253">
        <f t="shared" si="39"/>
        <v>-1</v>
      </c>
      <c r="R230" s="253">
        <f t="shared" si="39"/>
        <v>-1</v>
      </c>
      <c r="S230" s="254" t="str">
        <f t="shared" si="37"/>
        <v/>
      </c>
    </row>
    <row r="231" spans="1:19" x14ac:dyDescent="0.25">
      <c r="A231" s="160" t="s">
        <v>342</v>
      </c>
      <c r="B231" s="163">
        <v>0</v>
      </c>
      <c r="C231" s="161">
        <v>0</v>
      </c>
      <c r="D231" s="162" t="str">
        <f t="shared" si="30"/>
        <v/>
      </c>
      <c r="E231" s="163">
        <v>0</v>
      </c>
      <c r="F231" s="161">
        <v>0</v>
      </c>
      <c r="G231" s="164" t="str">
        <f t="shared" si="31"/>
        <v/>
      </c>
      <c r="H231" s="165" t="str">
        <f t="shared" si="38"/>
        <v/>
      </c>
      <c r="I231" s="165" t="str">
        <f t="shared" si="38"/>
        <v/>
      </c>
      <c r="J231" s="254" t="str">
        <f t="shared" si="33"/>
        <v/>
      </c>
      <c r="K231" s="163">
        <v>38</v>
      </c>
      <c r="L231" s="161">
        <v>3</v>
      </c>
      <c r="M231" s="259">
        <f t="shared" si="34"/>
        <v>7.8947368421052627E-2</v>
      </c>
      <c r="N231" s="163">
        <v>0</v>
      </c>
      <c r="O231" s="161">
        <v>0</v>
      </c>
      <c r="P231" s="164" t="str">
        <f t="shared" si="35"/>
        <v/>
      </c>
      <c r="Q231" s="253" t="str">
        <f t="shared" si="39"/>
        <v/>
      </c>
      <c r="R231" s="253" t="str">
        <f t="shared" si="39"/>
        <v/>
      </c>
      <c r="S231" s="254" t="str">
        <f t="shared" si="37"/>
        <v/>
      </c>
    </row>
    <row r="232" spans="1:19" x14ac:dyDescent="0.25">
      <c r="A232" s="160" t="s">
        <v>503</v>
      </c>
      <c r="B232" s="163">
        <v>0</v>
      </c>
      <c r="C232" s="161">
        <v>0</v>
      </c>
      <c r="D232" s="162" t="str">
        <f t="shared" si="30"/>
        <v/>
      </c>
      <c r="E232" s="163">
        <v>19</v>
      </c>
      <c r="F232" s="161">
        <v>19</v>
      </c>
      <c r="G232" s="164">
        <f t="shared" si="31"/>
        <v>1</v>
      </c>
      <c r="H232" s="165">
        <f t="shared" si="38"/>
        <v>-1</v>
      </c>
      <c r="I232" s="165">
        <f t="shared" si="38"/>
        <v>-1</v>
      </c>
      <c r="J232" s="254" t="str">
        <f t="shared" si="33"/>
        <v/>
      </c>
      <c r="K232" s="163">
        <v>0</v>
      </c>
      <c r="L232" s="161">
        <v>0</v>
      </c>
      <c r="M232" s="259" t="str">
        <f t="shared" si="34"/>
        <v/>
      </c>
      <c r="N232" s="163">
        <v>38</v>
      </c>
      <c r="O232" s="161">
        <v>31</v>
      </c>
      <c r="P232" s="164">
        <f t="shared" si="35"/>
        <v>0.81578947368421051</v>
      </c>
      <c r="Q232" s="253">
        <f t="shared" si="39"/>
        <v>-1</v>
      </c>
      <c r="R232" s="253">
        <f t="shared" si="39"/>
        <v>-1</v>
      </c>
      <c r="S232" s="254" t="str">
        <f t="shared" si="37"/>
        <v/>
      </c>
    </row>
    <row r="233" spans="1:19" x14ac:dyDescent="0.25">
      <c r="A233" s="160" t="s">
        <v>343</v>
      </c>
      <c r="B233" s="163">
        <v>0</v>
      </c>
      <c r="C233" s="161">
        <v>0</v>
      </c>
      <c r="D233" s="162" t="str">
        <f t="shared" si="30"/>
        <v/>
      </c>
      <c r="E233" s="163">
        <v>0</v>
      </c>
      <c r="F233" s="161">
        <v>0</v>
      </c>
      <c r="G233" s="164" t="str">
        <f t="shared" si="31"/>
        <v/>
      </c>
      <c r="H233" s="165" t="str">
        <f t="shared" si="38"/>
        <v/>
      </c>
      <c r="I233" s="165" t="str">
        <f t="shared" si="38"/>
        <v/>
      </c>
      <c r="J233" s="254" t="str">
        <f t="shared" si="33"/>
        <v/>
      </c>
      <c r="K233" s="163">
        <v>38</v>
      </c>
      <c r="L233" s="161">
        <v>8</v>
      </c>
      <c r="M233" s="259">
        <f t="shared" si="34"/>
        <v>0.21052631578947367</v>
      </c>
      <c r="N233" s="163">
        <v>0</v>
      </c>
      <c r="O233" s="161">
        <v>0</v>
      </c>
      <c r="P233" s="164" t="str">
        <f t="shared" si="35"/>
        <v/>
      </c>
      <c r="Q233" s="253" t="str">
        <f t="shared" si="39"/>
        <v/>
      </c>
      <c r="R233" s="253" t="str">
        <f t="shared" si="39"/>
        <v/>
      </c>
      <c r="S233" s="254" t="str">
        <f t="shared" si="37"/>
        <v/>
      </c>
    </row>
    <row r="234" spans="1:19" x14ac:dyDescent="0.25">
      <c r="A234" s="160" t="s">
        <v>651</v>
      </c>
      <c r="B234" s="163">
        <v>0</v>
      </c>
      <c r="C234" s="161">
        <v>0</v>
      </c>
      <c r="D234" s="162" t="str">
        <f t="shared" si="30"/>
        <v/>
      </c>
      <c r="E234" s="163">
        <v>19</v>
      </c>
      <c r="F234" s="161">
        <v>0</v>
      </c>
      <c r="G234" s="164">
        <f t="shared" si="31"/>
        <v>0</v>
      </c>
      <c r="H234" s="165">
        <f t="shared" si="38"/>
        <v>-1</v>
      </c>
      <c r="I234" s="165" t="str">
        <f t="shared" si="38"/>
        <v/>
      </c>
      <c r="J234" s="254" t="str">
        <f t="shared" si="33"/>
        <v/>
      </c>
      <c r="K234" s="163">
        <v>0</v>
      </c>
      <c r="L234" s="161">
        <v>0</v>
      </c>
      <c r="M234" s="259" t="str">
        <f t="shared" si="34"/>
        <v/>
      </c>
      <c r="N234" s="163">
        <v>19</v>
      </c>
      <c r="O234" s="161">
        <v>0</v>
      </c>
      <c r="P234" s="164">
        <f t="shared" si="35"/>
        <v>0</v>
      </c>
      <c r="Q234" s="253">
        <f t="shared" si="39"/>
        <v>-1</v>
      </c>
      <c r="R234" s="253" t="str">
        <f t="shared" si="39"/>
        <v/>
      </c>
      <c r="S234" s="254" t="str">
        <f t="shared" si="37"/>
        <v/>
      </c>
    </row>
    <row r="235" spans="1:19" x14ac:dyDescent="0.25">
      <c r="A235" s="160" t="s">
        <v>344</v>
      </c>
      <c r="B235" s="163">
        <v>0</v>
      </c>
      <c r="C235" s="161">
        <v>0</v>
      </c>
      <c r="D235" s="162" t="str">
        <f t="shared" si="30"/>
        <v/>
      </c>
      <c r="E235" s="163">
        <v>19</v>
      </c>
      <c r="F235" s="161">
        <v>16</v>
      </c>
      <c r="G235" s="164">
        <f t="shared" si="31"/>
        <v>0.84210526315789469</v>
      </c>
      <c r="H235" s="165">
        <f t="shared" si="38"/>
        <v>-1</v>
      </c>
      <c r="I235" s="165">
        <f t="shared" si="38"/>
        <v>-1</v>
      </c>
      <c r="J235" s="254" t="str">
        <f t="shared" si="33"/>
        <v/>
      </c>
      <c r="K235" s="163">
        <v>19</v>
      </c>
      <c r="L235" s="161">
        <v>0</v>
      </c>
      <c r="M235" s="259">
        <f t="shared" si="34"/>
        <v>0</v>
      </c>
      <c r="N235" s="163">
        <v>114</v>
      </c>
      <c r="O235" s="161">
        <v>48</v>
      </c>
      <c r="P235" s="164">
        <f t="shared" si="35"/>
        <v>0.42105263157894735</v>
      </c>
      <c r="Q235" s="253">
        <f t="shared" si="39"/>
        <v>-0.83333333333333337</v>
      </c>
      <c r="R235" s="253">
        <f t="shared" si="39"/>
        <v>-1</v>
      </c>
      <c r="S235" s="254">
        <f t="shared" si="37"/>
        <v>-0.42105263157894735</v>
      </c>
    </row>
    <row r="236" spans="1:19" x14ac:dyDescent="0.25">
      <c r="A236" s="160" t="s">
        <v>652</v>
      </c>
      <c r="B236" s="163">
        <v>0</v>
      </c>
      <c r="C236" s="161">
        <v>0</v>
      </c>
      <c r="D236" s="162" t="str">
        <f t="shared" si="30"/>
        <v/>
      </c>
      <c r="E236" s="163">
        <v>19</v>
      </c>
      <c r="F236" s="161">
        <v>1</v>
      </c>
      <c r="G236" s="164">
        <f t="shared" si="31"/>
        <v>5.2631578947368418E-2</v>
      </c>
      <c r="H236" s="165">
        <f t="shared" si="38"/>
        <v>-1</v>
      </c>
      <c r="I236" s="165">
        <f t="shared" si="38"/>
        <v>-1</v>
      </c>
      <c r="J236" s="254" t="str">
        <f t="shared" si="33"/>
        <v/>
      </c>
      <c r="K236" s="163">
        <v>0</v>
      </c>
      <c r="L236" s="161">
        <v>0</v>
      </c>
      <c r="M236" s="259" t="str">
        <f t="shared" si="34"/>
        <v/>
      </c>
      <c r="N236" s="163">
        <v>19</v>
      </c>
      <c r="O236" s="161">
        <v>1</v>
      </c>
      <c r="P236" s="164">
        <f t="shared" si="35"/>
        <v>5.2631578947368418E-2</v>
      </c>
      <c r="Q236" s="253">
        <f t="shared" si="39"/>
        <v>-1</v>
      </c>
      <c r="R236" s="253">
        <f t="shared" si="39"/>
        <v>-1</v>
      </c>
      <c r="S236" s="254" t="str">
        <f t="shared" si="37"/>
        <v/>
      </c>
    </row>
    <row r="237" spans="1:19" x14ac:dyDescent="0.25">
      <c r="A237" s="160" t="s">
        <v>504</v>
      </c>
      <c r="B237" s="163">
        <v>0</v>
      </c>
      <c r="C237" s="161">
        <v>0</v>
      </c>
      <c r="D237" s="162" t="str">
        <f t="shared" si="30"/>
        <v/>
      </c>
      <c r="E237" s="163">
        <v>0</v>
      </c>
      <c r="F237" s="161">
        <v>0</v>
      </c>
      <c r="G237" s="164" t="str">
        <f t="shared" si="31"/>
        <v/>
      </c>
      <c r="H237" s="165" t="str">
        <f t="shared" si="38"/>
        <v/>
      </c>
      <c r="I237" s="165" t="str">
        <f t="shared" si="38"/>
        <v/>
      </c>
      <c r="J237" s="254" t="str">
        <f t="shared" si="33"/>
        <v/>
      </c>
      <c r="K237" s="163">
        <v>0</v>
      </c>
      <c r="L237" s="161">
        <v>0</v>
      </c>
      <c r="M237" s="259" t="str">
        <f t="shared" si="34"/>
        <v/>
      </c>
      <c r="N237" s="163">
        <v>19</v>
      </c>
      <c r="O237" s="161">
        <v>19</v>
      </c>
      <c r="P237" s="164">
        <f t="shared" si="35"/>
        <v>1</v>
      </c>
      <c r="Q237" s="253">
        <f t="shared" si="39"/>
        <v>-1</v>
      </c>
      <c r="R237" s="253">
        <f t="shared" si="39"/>
        <v>-1</v>
      </c>
      <c r="S237" s="254" t="str">
        <f t="shared" si="37"/>
        <v/>
      </c>
    </row>
    <row r="238" spans="1:19" x14ac:dyDescent="0.25">
      <c r="A238" s="160" t="s">
        <v>416</v>
      </c>
      <c r="B238" s="163">
        <v>0</v>
      </c>
      <c r="C238" s="161">
        <v>0</v>
      </c>
      <c r="D238" s="162" t="str">
        <f t="shared" si="30"/>
        <v/>
      </c>
      <c r="E238" s="163">
        <v>0</v>
      </c>
      <c r="F238" s="161">
        <v>0</v>
      </c>
      <c r="G238" s="164" t="str">
        <f t="shared" si="31"/>
        <v/>
      </c>
      <c r="H238" s="165" t="str">
        <f t="shared" si="38"/>
        <v/>
      </c>
      <c r="I238" s="165" t="str">
        <f t="shared" si="38"/>
        <v/>
      </c>
      <c r="J238" s="254" t="str">
        <f t="shared" si="33"/>
        <v/>
      </c>
      <c r="K238" s="163">
        <v>19</v>
      </c>
      <c r="L238" s="161">
        <v>0</v>
      </c>
      <c r="M238" s="259">
        <f t="shared" si="34"/>
        <v>0</v>
      </c>
      <c r="N238" s="163">
        <v>76</v>
      </c>
      <c r="O238" s="161">
        <v>2</v>
      </c>
      <c r="P238" s="164">
        <f t="shared" si="35"/>
        <v>2.6315789473684209E-2</v>
      </c>
      <c r="Q238" s="253">
        <f t="shared" si="39"/>
        <v>-0.75</v>
      </c>
      <c r="R238" s="253">
        <f t="shared" si="39"/>
        <v>-1</v>
      </c>
      <c r="S238" s="254">
        <f t="shared" si="37"/>
        <v>-2.6315789473684209E-2</v>
      </c>
    </row>
    <row r="239" spans="1:19" x14ac:dyDescent="0.25">
      <c r="A239" s="160" t="s">
        <v>417</v>
      </c>
      <c r="B239" s="163">
        <v>0</v>
      </c>
      <c r="C239" s="161">
        <v>0</v>
      </c>
      <c r="D239" s="162" t="str">
        <f t="shared" si="30"/>
        <v/>
      </c>
      <c r="E239" s="163">
        <v>0</v>
      </c>
      <c r="F239" s="161">
        <v>0</v>
      </c>
      <c r="G239" s="164" t="str">
        <f t="shared" si="31"/>
        <v/>
      </c>
      <c r="H239" s="165" t="str">
        <f t="shared" si="38"/>
        <v/>
      </c>
      <c r="I239" s="165" t="str">
        <f t="shared" si="38"/>
        <v/>
      </c>
      <c r="J239" s="254" t="str">
        <f t="shared" si="33"/>
        <v/>
      </c>
      <c r="K239" s="163">
        <v>0</v>
      </c>
      <c r="L239" s="161">
        <v>0</v>
      </c>
      <c r="M239" s="259" t="str">
        <f t="shared" si="34"/>
        <v/>
      </c>
      <c r="N239" s="163">
        <v>19</v>
      </c>
      <c r="O239" s="161">
        <v>2</v>
      </c>
      <c r="P239" s="164">
        <f t="shared" si="35"/>
        <v>0.10526315789473684</v>
      </c>
      <c r="Q239" s="253">
        <f t="shared" si="39"/>
        <v>-1</v>
      </c>
      <c r="R239" s="253">
        <f t="shared" si="39"/>
        <v>-1</v>
      </c>
      <c r="S239" s="254" t="str">
        <f t="shared" si="37"/>
        <v/>
      </c>
    </row>
    <row r="240" spans="1:19" x14ac:dyDescent="0.25">
      <c r="A240" s="160" t="s">
        <v>321</v>
      </c>
      <c r="B240" s="163">
        <v>0</v>
      </c>
      <c r="C240" s="161">
        <v>0</v>
      </c>
      <c r="D240" s="162" t="str">
        <f t="shared" si="30"/>
        <v/>
      </c>
      <c r="E240" s="163">
        <v>152</v>
      </c>
      <c r="F240" s="161">
        <v>79</v>
      </c>
      <c r="G240" s="164">
        <f t="shared" si="31"/>
        <v>0.51973684210526316</v>
      </c>
      <c r="H240" s="165">
        <f t="shared" si="38"/>
        <v>-1</v>
      </c>
      <c r="I240" s="165">
        <f t="shared" si="38"/>
        <v>-1</v>
      </c>
      <c r="J240" s="254" t="str">
        <f t="shared" si="33"/>
        <v/>
      </c>
      <c r="K240" s="163">
        <v>443</v>
      </c>
      <c r="L240" s="161">
        <v>193</v>
      </c>
      <c r="M240" s="259">
        <f t="shared" si="34"/>
        <v>0.43566591422121898</v>
      </c>
      <c r="N240" s="163">
        <v>1976</v>
      </c>
      <c r="O240" s="161">
        <v>1019</v>
      </c>
      <c r="P240" s="164">
        <f t="shared" si="35"/>
        <v>0.51568825910931171</v>
      </c>
      <c r="Q240" s="253">
        <f t="shared" si="39"/>
        <v>-0.77580971659919029</v>
      </c>
      <c r="R240" s="253">
        <f t="shared" si="39"/>
        <v>-0.81059862610402356</v>
      </c>
      <c r="S240" s="254">
        <f t="shared" si="37"/>
        <v>-8.0022344888092733E-2</v>
      </c>
    </row>
    <row r="241" spans="1:19" x14ac:dyDescent="0.25">
      <c r="A241" s="160" t="s">
        <v>505</v>
      </c>
      <c r="B241" s="163">
        <v>0</v>
      </c>
      <c r="C241" s="161">
        <v>0</v>
      </c>
      <c r="D241" s="162" t="str">
        <f t="shared" si="30"/>
        <v/>
      </c>
      <c r="E241" s="163">
        <v>38</v>
      </c>
      <c r="F241" s="161">
        <v>20</v>
      </c>
      <c r="G241" s="164">
        <f t="shared" si="31"/>
        <v>0.52631578947368418</v>
      </c>
      <c r="H241" s="165">
        <f t="shared" si="38"/>
        <v>-1</v>
      </c>
      <c r="I241" s="165">
        <f t="shared" si="38"/>
        <v>-1</v>
      </c>
      <c r="J241" s="254" t="str">
        <f t="shared" si="33"/>
        <v/>
      </c>
      <c r="K241" s="163">
        <v>6</v>
      </c>
      <c r="L241" s="161">
        <v>6</v>
      </c>
      <c r="M241" s="259">
        <f t="shared" si="34"/>
        <v>1</v>
      </c>
      <c r="N241" s="163">
        <v>157</v>
      </c>
      <c r="O241" s="161">
        <v>67</v>
      </c>
      <c r="P241" s="164">
        <f t="shared" si="35"/>
        <v>0.42675159235668791</v>
      </c>
      <c r="Q241" s="253">
        <f t="shared" si="39"/>
        <v>-0.96178343949044587</v>
      </c>
      <c r="R241" s="253">
        <f t="shared" si="39"/>
        <v>-0.91044776119402981</v>
      </c>
      <c r="S241" s="254">
        <f t="shared" si="37"/>
        <v>0.57324840764331209</v>
      </c>
    </row>
    <row r="242" spans="1:19" x14ac:dyDescent="0.25">
      <c r="A242" s="160" t="s">
        <v>506</v>
      </c>
      <c r="B242" s="163">
        <v>0</v>
      </c>
      <c r="C242" s="161">
        <v>0</v>
      </c>
      <c r="D242" s="162" t="str">
        <f t="shared" si="30"/>
        <v/>
      </c>
      <c r="E242" s="163">
        <v>0</v>
      </c>
      <c r="F242" s="161">
        <v>0</v>
      </c>
      <c r="G242" s="164" t="str">
        <f t="shared" si="31"/>
        <v/>
      </c>
      <c r="H242" s="165" t="str">
        <f t="shared" si="38"/>
        <v/>
      </c>
      <c r="I242" s="165" t="str">
        <f t="shared" si="38"/>
        <v/>
      </c>
      <c r="J242" s="254" t="str">
        <f t="shared" si="33"/>
        <v/>
      </c>
      <c r="K242" s="163">
        <v>19</v>
      </c>
      <c r="L242" s="161">
        <v>12</v>
      </c>
      <c r="M242" s="259">
        <f t="shared" si="34"/>
        <v>0.63157894736842102</v>
      </c>
      <c r="N242" s="163">
        <v>0</v>
      </c>
      <c r="O242" s="161">
        <v>0</v>
      </c>
      <c r="P242" s="164" t="str">
        <f t="shared" si="35"/>
        <v/>
      </c>
      <c r="Q242" s="253" t="str">
        <f t="shared" si="39"/>
        <v/>
      </c>
      <c r="R242" s="253" t="str">
        <f t="shared" si="39"/>
        <v/>
      </c>
      <c r="S242" s="254" t="str">
        <f t="shared" si="37"/>
        <v/>
      </c>
    </row>
    <row r="243" spans="1:19" x14ac:dyDescent="0.25">
      <c r="A243" s="160" t="s">
        <v>394</v>
      </c>
      <c r="B243" s="163">
        <v>0</v>
      </c>
      <c r="C243" s="161">
        <v>0</v>
      </c>
      <c r="D243" s="162" t="str">
        <f t="shared" si="30"/>
        <v/>
      </c>
      <c r="E243" s="163">
        <v>0</v>
      </c>
      <c r="F243" s="161">
        <v>0</v>
      </c>
      <c r="G243" s="164" t="str">
        <f t="shared" si="31"/>
        <v/>
      </c>
      <c r="H243" s="165" t="str">
        <f t="shared" si="38"/>
        <v/>
      </c>
      <c r="I243" s="165" t="str">
        <f t="shared" si="38"/>
        <v/>
      </c>
      <c r="J243" s="254" t="str">
        <f t="shared" si="33"/>
        <v/>
      </c>
      <c r="K243" s="163">
        <v>114</v>
      </c>
      <c r="L243" s="161">
        <v>40</v>
      </c>
      <c r="M243" s="259">
        <f t="shared" si="34"/>
        <v>0.35087719298245612</v>
      </c>
      <c r="N243" s="163">
        <v>76</v>
      </c>
      <c r="O243" s="161">
        <v>14</v>
      </c>
      <c r="P243" s="164">
        <f t="shared" si="35"/>
        <v>0.18421052631578946</v>
      </c>
      <c r="Q243" s="253">
        <f t="shared" si="39"/>
        <v>0.5</v>
      </c>
      <c r="R243" s="253">
        <f t="shared" si="39"/>
        <v>1.8571428571428572</v>
      </c>
      <c r="S243" s="254">
        <f t="shared" si="37"/>
        <v>0.16666666666666666</v>
      </c>
    </row>
    <row r="244" spans="1:19" x14ac:dyDescent="0.25">
      <c r="A244" s="160" t="s">
        <v>507</v>
      </c>
      <c r="B244" s="163">
        <v>0</v>
      </c>
      <c r="C244" s="161">
        <v>0</v>
      </c>
      <c r="D244" s="162" t="str">
        <f t="shared" si="30"/>
        <v/>
      </c>
      <c r="E244" s="163">
        <v>0</v>
      </c>
      <c r="F244" s="161">
        <v>0</v>
      </c>
      <c r="G244" s="164" t="str">
        <f t="shared" si="31"/>
        <v/>
      </c>
      <c r="H244" s="165" t="str">
        <f t="shared" si="38"/>
        <v/>
      </c>
      <c r="I244" s="165" t="str">
        <f t="shared" si="38"/>
        <v/>
      </c>
      <c r="J244" s="254" t="str">
        <f t="shared" si="33"/>
        <v/>
      </c>
      <c r="K244" s="163">
        <v>57</v>
      </c>
      <c r="L244" s="161">
        <v>4</v>
      </c>
      <c r="M244" s="259">
        <f t="shared" si="34"/>
        <v>7.0175438596491224E-2</v>
      </c>
      <c r="N244" s="163">
        <v>114</v>
      </c>
      <c r="O244" s="161">
        <v>0</v>
      </c>
      <c r="P244" s="164">
        <f t="shared" si="35"/>
        <v>0</v>
      </c>
      <c r="Q244" s="253">
        <f t="shared" si="39"/>
        <v>-0.5</v>
      </c>
      <c r="R244" s="253" t="str">
        <f t="shared" si="39"/>
        <v/>
      </c>
      <c r="S244" s="254">
        <f t="shared" si="37"/>
        <v>7.0175438596491224E-2</v>
      </c>
    </row>
    <row r="245" spans="1:19" x14ac:dyDescent="0.25">
      <c r="A245" s="160" t="s">
        <v>508</v>
      </c>
      <c r="B245" s="163">
        <v>0</v>
      </c>
      <c r="C245" s="161">
        <v>0</v>
      </c>
      <c r="D245" s="162" t="str">
        <f t="shared" si="30"/>
        <v/>
      </c>
      <c r="E245" s="163">
        <v>0</v>
      </c>
      <c r="F245" s="161">
        <v>0</v>
      </c>
      <c r="G245" s="164" t="str">
        <f t="shared" si="31"/>
        <v/>
      </c>
      <c r="H245" s="165" t="str">
        <f t="shared" si="38"/>
        <v/>
      </c>
      <c r="I245" s="165" t="str">
        <f t="shared" si="38"/>
        <v/>
      </c>
      <c r="J245" s="254" t="str">
        <f t="shared" si="33"/>
        <v/>
      </c>
      <c r="K245" s="163">
        <v>19</v>
      </c>
      <c r="L245" s="161">
        <v>1</v>
      </c>
      <c r="M245" s="259">
        <f t="shared" si="34"/>
        <v>5.2631578947368418E-2</v>
      </c>
      <c r="N245" s="163">
        <v>0</v>
      </c>
      <c r="O245" s="161">
        <v>0</v>
      </c>
      <c r="P245" s="164" t="str">
        <f t="shared" si="35"/>
        <v/>
      </c>
      <c r="Q245" s="253" t="str">
        <f t="shared" si="39"/>
        <v/>
      </c>
      <c r="R245" s="253" t="str">
        <f t="shared" si="39"/>
        <v/>
      </c>
      <c r="S245" s="254" t="str">
        <f t="shared" si="37"/>
        <v/>
      </c>
    </row>
    <row r="246" spans="1:19" x14ac:dyDescent="0.25">
      <c r="A246" s="160" t="s">
        <v>509</v>
      </c>
      <c r="B246" s="163">
        <v>0</v>
      </c>
      <c r="C246" s="161">
        <v>0</v>
      </c>
      <c r="D246" s="162" t="str">
        <f t="shared" si="30"/>
        <v/>
      </c>
      <c r="E246" s="163">
        <v>0</v>
      </c>
      <c r="F246" s="161">
        <v>0</v>
      </c>
      <c r="G246" s="164" t="str">
        <f t="shared" si="31"/>
        <v/>
      </c>
      <c r="H246" s="165" t="str">
        <f t="shared" si="38"/>
        <v/>
      </c>
      <c r="I246" s="165" t="str">
        <f t="shared" si="38"/>
        <v/>
      </c>
      <c r="J246" s="254" t="str">
        <f t="shared" si="33"/>
        <v/>
      </c>
      <c r="K246" s="163">
        <v>0</v>
      </c>
      <c r="L246" s="161">
        <v>0</v>
      </c>
      <c r="M246" s="259" t="str">
        <f t="shared" si="34"/>
        <v/>
      </c>
      <c r="N246" s="163">
        <v>19</v>
      </c>
      <c r="O246" s="161">
        <v>3</v>
      </c>
      <c r="P246" s="164">
        <f t="shared" si="35"/>
        <v>0.15789473684210525</v>
      </c>
      <c r="Q246" s="253">
        <f t="shared" si="39"/>
        <v>-1</v>
      </c>
      <c r="R246" s="253">
        <f t="shared" si="39"/>
        <v>-1</v>
      </c>
      <c r="S246" s="254" t="str">
        <f t="shared" si="37"/>
        <v/>
      </c>
    </row>
    <row r="247" spans="1:19" x14ac:dyDescent="0.25">
      <c r="A247" s="160" t="s">
        <v>510</v>
      </c>
      <c r="B247" s="163">
        <v>0</v>
      </c>
      <c r="C247" s="161">
        <v>0</v>
      </c>
      <c r="D247" s="162" t="str">
        <f t="shared" si="30"/>
        <v/>
      </c>
      <c r="E247" s="163">
        <v>0</v>
      </c>
      <c r="F247" s="161">
        <v>0</v>
      </c>
      <c r="G247" s="164" t="str">
        <f t="shared" si="31"/>
        <v/>
      </c>
      <c r="H247" s="165" t="str">
        <f t="shared" si="38"/>
        <v/>
      </c>
      <c r="I247" s="165" t="str">
        <f t="shared" si="38"/>
        <v/>
      </c>
      <c r="J247" s="254" t="str">
        <f t="shared" si="33"/>
        <v/>
      </c>
      <c r="K247" s="163">
        <v>19</v>
      </c>
      <c r="L247" s="161">
        <v>1</v>
      </c>
      <c r="M247" s="259">
        <f t="shared" si="34"/>
        <v>5.2631578947368418E-2</v>
      </c>
      <c r="N247" s="163">
        <v>19</v>
      </c>
      <c r="O247" s="161">
        <v>4</v>
      </c>
      <c r="P247" s="164">
        <f t="shared" si="35"/>
        <v>0.21052631578947367</v>
      </c>
      <c r="Q247" s="253">
        <f t="shared" si="39"/>
        <v>0</v>
      </c>
      <c r="R247" s="253">
        <f t="shared" si="39"/>
        <v>-0.75</v>
      </c>
      <c r="S247" s="254">
        <f t="shared" si="37"/>
        <v>-0.15789473684210525</v>
      </c>
    </row>
    <row r="248" spans="1:19" x14ac:dyDescent="0.25">
      <c r="A248" s="160" t="s">
        <v>511</v>
      </c>
      <c r="B248" s="163">
        <v>0</v>
      </c>
      <c r="C248" s="161">
        <v>0</v>
      </c>
      <c r="D248" s="162" t="str">
        <f t="shared" si="30"/>
        <v/>
      </c>
      <c r="E248" s="163">
        <v>0</v>
      </c>
      <c r="F248" s="161">
        <v>0</v>
      </c>
      <c r="G248" s="164" t="str">
        <f t="shared" si="31"/>
        <v/>
      </c>
      <c r="H248" s="165" t="str">
        <f t="shared" si="38"/>
        <v/>
      </c>
      <c r="I248" s="165" t="str">
        <f t="shared" si="38"/>
        <v/>
      </c>
      <c r="J248" s="254" t="str">
        <f t="shared" si="33"/>
        <v/>
      </c>
      <c r="K248" s="163">
        <v>0</v>
      </c>
      <c r="L248" s="161">
        <v>0</v>
      </c>
      <c r="M248" s="259" t="str">
        <f t="shared" si="34"/>
        <v/>
      </c>
      <c r="N248" s="163">
        <v>76</v>
      </c>
      <c r="O248" s="161">
        <v>47</v>
      </c>
      <c r="P248" s="164">
        <f t="shared" si="35"/>
        <v>0.61842105263157898</v>
      </c>
      <c r="Q248" s="253">
        <f t="shared" si="39"/>
        <v>-1</v>
      </c>
      <c r="R248" s="253">
        <f t="shared" si="39"/>
        <v>-1</v>
      </c>
      <c r="S248" s="254" t="str">
        <f t="shared" si="37"/>
        <v/>
      </c>
    </row>
    <row r="249" spans="1:19" x14ac:dyDescent="0.25">
      <c r="A249" s="160" t="s">
        <v>512</v>
      </c>
      <c r="B249" s="163">
        <v>0</v>
      </c>
      <c r="C249" s="161">
        <v>0</v>
      </c>
      <c r="D249" s="162" t="str">
        <f t="shared" si="30"/>
        <v/>
      </c>
      <c r="E249" s="163">
        <v>0</v>
      </c>
      <c r="F249" s="161">
        <v>0</v>
      </c>
      <c r="G249" s="164" t="str">
        <f t="shared" si="31"/>
        <v/>
      </c>
      <c r="H249" s="165" t="str">
        <f t="shared" si="38"/>
        <v/>
      </c>
      <c r="I249" s="165" t="str">
        <f t="shared" si="38"/>
        <v/>
      </c>
      <c r="J249" s="254" t="str">
        <f t="shared" si="33"/>
        <v/>
      </c>
      <c r="K249" s="163">
        <v>1660</v>
      </c>
      <c r="L249" s="161">
        <v>1171</v>
      </c>
      <c r="M249" s="259">
        <f t="shared" si="34"/>
        <v>0.70542168674698791</v>
      </c>
      <c r="N249" s="163">
        <v>2160</v>
      </c>
      <c r="O249" s="161">
        <v>1343</v>
      </c>
      <c r="P249" s="164">
        <f t="shared" si="35"/>
        <v>0.62175925925925923</v>
      </c>
      <c r="Q249" s="253">
        <f t="shared" si="39"/>
        <v>-0.23148148148148151</v>
      </c>
      <c r="R249" s="253">
        <f t="shared" si="39"/>
        <v>-0.12807148175725991</v>
      </c>
      <c r="S249" s="254">
        <f t="shared" si="37"/>
        <v>8.3662427487728674E-2</v>
      </c>
    </row>
    <row r="250" spans="1:19" x14ac:dyDescent="0.25">
      <c r="A250" s="160" t="s">
        <v>513</v>
      </c>
      <c r="B250" s="163">
        <v>0</v>
      </c>
      <c r="C250" s="161">
        <v>0</v>
      </c>
      <c r="D250" s="162" t="str">
        <f t="shared" si="30"/>
        <v/>
      </c>
      <c r="E250" s="163">
        <v>0</v>
      </c>
      <c r="F250" s="161">
        <v>0</v>
      </c>
      <c r="G250" s="164" t="str">
        <f t="shared" si="31"/>
        <v/>
      </c>
      <c r="H250" s="165" t="str">
        <f t="shared" si="38"/>
        <v/>
      </c>
      <c r="I250" s="165" t="str">
        <f t="shared" si="38"/>
        <v/>
      </c>
      <c r="J250" s="254" t="str">
        <f t="shared" si="33"/>
        <v/>
      </c>
      <c r="K250" s="163">
        <v>223</v>
      </c>
      <c r="L250" s="161">
        <v>18</v>
      </c>
      <c r="M250" s="259">
        <f t="shared" si="34"/>
        <v>8.0717488789237665E-2</v>
      </c>
      <c r="N250" s="163">
        <v>266</v>
      </c>
      <c r="O250" s="161">
        <v>50</v>
      </c>
      <c r="P250" s="164">
        <f t="shared" si="35"/>
        <v>0.18796992481203006</v>
      </c>
      <c r="Q250" s="253">
        <f t="shared" si="39"/>
        <v>-0.16165413533834583</v>
      </c>
      <c r="R250" s="253">
        <f t="shared" si="39"/>
        <v>-0.64</v>
      </c>
      <c r="S250" s="254">
        <f t="shared" si="37"/>
        <v>-0.1072524360227924</v>
      </c>
    </row>
    <row r="251" spans="1:19" x14ac:dyDescent="0.25">
      <c r="A251" s="160" t="s">
        <v>602</v>
      </c>
      <c r="B251" s="163">
        <v>0</v>
      </c>
      <c r="C251" s="161">
        <v>0</v>
      </c>
      <c r="D251" s="162" t="str">
        <f t="shared" si="30"/>
        <v/>
      </c>
      <c r="E251" s="163">
        <v>0</v>
      </c>
      <c r="F251" s="161">
        <v>0</v>
      </c>
      <c r="G251" s="164" t="str">
        <f t="shared" si="31"/>
        <v/>
      </c>
      <c r="H251" s="165" t="str">
        <f t="shared" si="38"/>
        <v/>
      </c>
      <c r="I251" s="165" t="str">
        <f t="shared" si="38"/>
        <v/>
      </c>
      <c r="J251" s="254" t="str">
        <f t="shared" si="33"/>
        <v/>
      </c>
      <c r="K251" s="163">
        <v>19</v>
      </c>
      <c r="L251" s="161">
        <v>0</v>
      </c>
      <c r="M251" s="259">
        <f t="shared" si="34"/>
        <v>0</v>
      </c>
      <c r="N251" s="163">
        <v>0</v>
      </c>
      <c r="O251" s="161">
        <v>0</v>
      </c>
      <c r="P251" s="164" t="str">
        <f t="shared" si="35"/>
        <v/>
      </c>
      <c r="Q251" s="253" t="str">
        <f t="shared" si="39"/>
        <v/>
      </c>
      <c r="R251" s="253" t="str">
        <f t="shared" si="39"/>
        <v/>
      </c>
      <c r="S251" s="254" t="str">
        <f t="shared" si="37"/>
        <v/>
      </c>
    </row>
    <row r="252" spans="1:19" x14ac:dyDescent="0.25">
      <c r="A252" s="160" t="s">
        <v>514</v>
      </c>
      <c r="B252" s="163">
        <v>0</v>
      </c>
      <c r="C252" s="161">
        <v>0</v>
      </c>
      <c r="D252" s="162" t="str">
        <f t="shared" si="30"/>
        <v/>
      </c>
      <c r="E252" s="163">
        <v>0</v>
      </c>
      <c r="F252" s="161">
        <v>0</v>
      </c>
      <c r="G252" s="164" t="str">
        <f t="shared" si="31"/>
        <v/>
      </c>
      <c r="H252" s="165" t="str">
        <f t="shared" si="38"/>
        <v/>
      </c>
      <c r="I252" s="165" t="str">
        <f t="shared" si="38"/>
        <v/>
      </c>
      <c r="J252" s="254" t="str">
        <f t="shared" si="33"/>
        <v/>
      </c>
      <c r="K252" s="163">
        <v>19</v>
      </c>
      <c r="L252" s="161">
        <v>8</v>
      </c>
      <c r="M252" s="259">
        <f t="shared" si="34"/>
        <v>0.42105263157894735</v>
      </c>
      <c r="N252" s="163">
        <v>0</v>
      </c>
      <c r="O252" s="161">
        <v>0</v>
      </c>
      <c r="P252" s="164" t="str">
        <f t="shared" si="35"/>
        <v/>
      </c>
      <c r="Q252" s="253" t="str">
        <f t="shared" si="39"/>
        <v/>
      </c>
      <c r="R252" s="253" t="str">
        <f t="shared" si="39"/>
        <v/>
      </c>
      <c r="S252" s="254" t="str">
        <f t="shared" si="37"/>
        <v/>
      </c>
    </row>
    <row r="253" spans="1:19" x14ac:dyDescent="0.25">
      <c r="A253" s="160" t="s">
        <v>515</v>
      </c>
      <c r="B253" s="163">
        <v>0</v>
      </c>
      <c r="C253" s="161">
        <v>0</v>
      </c>
      <c r="D253" s="162" t="str">
        <f t="shared" si="30"/>
        <v/>
      </c>
      <c r="E253" s="163">
        <v>0</v>
      </c>
      <c r="F253" s="161">
        <v>0</v>
      </c>
      <c r="G253" s="164" t="str">
        <f t="shared" si="31"/>
        <v/>
      </c>
      <c r="H253" s="165" t="str">
        <f t="shared" si="38"/>
        <v/>
      </c>
      <c r="I253" s="165" t="str">
        <f t="shared" si="38"/>
        <v/>
      </c>
      <c r="J253" s="254" t="str">
        <f t="shared" si="33"/>
        <v/>
      </c>
      <c r="K253" s="163">
        <v>38</v>
      </c>
      <c r="L253" s="161">
        <v>3</v>
      </c>
      <c r="M253" s="259">
        <f t="shared" si="34"/>
        <v>7.8947368421052627E-2</v>
      </c>
      <c r="N253" s="163">
        <v>19</v>
      </c>
      <c r="O253" s="161">
        <v>5</v>
      </c>
      <c r="P253" s="164">
        <f t="shared" si="35"/>
        <v>0.26315789473684209</v>
      </c>
      <c r="Q253" s="253">
        <f t="shared" si="39"/>
        <v>1</v>
      </c>
      <c r="R253" s="253">
        <f t="shared" si="39"/>
        <v>-0.4</v>
      </c>
      <c r="S253" s="254">
        <f t="shared" si="37"/>
        <v>-0.18421052631578946</v>
      </c>
    </row>
    <row r="254" spans="1:19" x14ac:dyDescent="0.25">
      <c r="A254" s="160" t="s">
        <v>395</v>
      </c>
      <c r="B254" s="163">
        <v>0</v>
      </c>
      <c r="C254" s="161">
        <v>0</v>
      </c>
      <c r="D254" s="162" t="str">
        <f t="shared" si="30"/>
        <v/>
      </c>
      <c r="E254" s="163">
        <v>0</v>
      </c>
      <c r="F254" s="161">
        <v>0</v>
      </c>
      <c r="G254" s="164" t="str">
        <f t="shared" si="31"/>
        <v/>
      </c>
      <c r="H254" s="165" t="str">
        <f t="shared" si="38"/>
        <v/>
      </c>
      <c r="I254" s="165" t="str">
        <f t="shared" si="38"/>
        <v/>
      </c>
      <c r="J254" s="254" t="str">
        <f t="shared" si="33"/>
        <v/>
      </c>
      <c r="K254" s="163">
        <v>19</v>
      </c>
      <c r="L254" s="161">
        <v>0</v>
      </c>
      <c r="M254" s="259">
        <f t="shared" si="34"/>
        <v>0</v>
      </c>
      <c r="N254" s="163">
        <v>38</v>
      </c>
      <c r="O254" s="161">
        <v>5</v>
      </c>
      <c r="P254" s="164">
        <f t="shared" si="35"/>
        <v>0.13157894736842105</v>
      </c>
      <c r="Q254" s="253">
        <f t="shared" si="39"/>
        <v>-0.5</v>
      </c>
      <c r="R254" s="253">
        <f t="shared" si="39"/>
        <v>-1</v>
      </c>
      <c r="S254" s="254">
        <f t="shared" si="37"/>
        <v>-0.13157894736842105</v>
      </c>
    </row>
    <row r="255" spans="1:19" x14ac:dyDescent="0.25">
      <c r="A255" s="160" t="s">
        <v>628</v>
      </c>
      <c r="B255" s="163">
        <v>0</v>
      </c>
      <c r="C255" s="161">
        <v>0</v>
      </c>
      <c r="D255" s="162" t="str">
        <f t="shared" si="30"/>
        <v/>
      </c>
      <c r="E255" s="163">
        <v>0</v>
      </c>
      <c r="F255" s="161">
        <v>0</v>
      </c>
      <c r="G255" s="164" t="str">
        <f t="shared" si="31"/>
        <v/>
      </c>
      <c r="H255" s="165" t="str">
        <f t="shared" si="38"/>
        <v/>
      </c>
      <c r="I255" s="165" t="str">
        <f t="shared" si="38"/>
        <v/>
      </c>
      <c r="J255" s="254" t="str">
        <f t="shared" si="33"/>
        <v/>
      </c>
      <c r="K255" s="163">
        <v>19</v>
      </c>
      <c r="L255" s="161">
        <v>0</v>
      </c>
      <c r="M255" s="259">
        <f t="shared" si="34"/>
        <v>0</v>
      </c>
      <c r="N255" s="163">
        <v>19</v>
      </c>
      <c r="O255" s="161">
        <v>0</v>
      </c>
      <c r="P255" s="164">
        <f t="shared" si="35"/>
        <v>0</v>
      </c>
      <c r="Q255" s="253">
        <f t="shared" si="39"/>
        <v>0</v>
      </c>
      <c r="R255" s="253" t="str">
        <f t="shared" si="39"/>
        <v/>
      </c>
      <c r="S255" s="254">
        <f t="shared" si="37"/>
        <v>0</v>
      </c>
    </row>
    <row r="256" spans="1:19" x14ac:dyDescent="0.25">
      <c r="A256" s="160" t="s">
        <v>516</v>
      </c>
      <c r="B256" s="163">
        <v>0</v>
      </c>
      <c r="C256" s="161">
        <v>0</v>
      </c>
      <c r="D256" s="162" t="str">
        <f t="shared" si="30"/>
        <v/>
      </c>
      <c r="E256" s="163">
        <v>19</v>
      </c>
      <c r="F256" s="161">
        <v>7</v>
      </c>
      <c r="G256" s="164">
        <f t="shared" si="31"/>
        <v>0.36842105263157893</v>
      </c>
      <c r="H256" s="165">
        <f t="shared" si="38"/>
        <v>-1</v>
      </c>
      <c r="I256" s="165">
        <f t="shared" si="38"/>
        <v>-1</v>
      </c>
      <c r="J256" s="254" t="str">
        <f t="shared" si="33"/>
        <v/>
      </c>
      <c r="K256" s="163">
        <v>19</v>
      </c>
      <c r="L256" s="161">
        <v>1</v>
      </c>
      <c r="M256" s="259">
        <f t="shared" si="34"/>
        <v>5.2631578947368418E-2</v>
      </c>
      <c r="N256" s="163">
        <v>38</v>
      </c>
      <c r="O256" s="161">
        <v>25</v>
      </c>
      <c r="P256" s="164">
        <f t="shared" si="35"/>
        <v>0.65789473684210531</v>
      </c>
      <c r="Q256" s="253">
        <f t="shared" si="39"/>
        <v>-0.5</v>
      </c>
      <c r="R256" s="253">
        <f t="shared" si="39"/>
        <v>-0.96</v>
      </c>
      <c r="S256" s="254">
        <f t="shared" si="37"/>
        <v>-0.60526315789473695</v>
      </c>
    </row>
    <row r="257" spans="1:19" x14ac:dyDescent="0.25">
      <c r="A257" s="160" t="s">
        <v>396</v>
      </c>
      <c r="B257" s="163">
        <v>0</v>
      </c>
      <c r="C257" s="161">
        <v>0</v>
      </c>
      <c r="D257" s="162" t="str">
        <f t="shared" ref="D257:D293" si="40">IFERROR(C257/B257,"")</f>
        <v/>
      </c>
      <c r="E257" s="163">
        <v>0</v>
      </c>
      <c r="F257" s="161">
        <v>0</v>
      </c>
      <c r="G257" s="164" t="str">
        <f t="shared" ref="G257:G293" si="41">IFERROR(F257/E257,"")</f>
        <v/>
      </c>
      <c r="H257" s="165" t="str">
        <f t="shared" si="38"/>
        <v/>
      </c>
      <c r="I257" s="165" t="str">
        <f t="shared" si="38"/>
        <v/>
      </c>
      <c r="J257" s="254" t="str">
        <f t="shared" ref="J257:J293" si="42">IFERROR(D257-G257,"")</f>
        <v/>
      </c>
      <c r="K257" s="163">
        <v>155</v>
      </c>
      <c r="L257" s="161">
        <v>10</v>
      </c>
      <c r="M257" s="259">
        <f t="shared" ref="M257:M293" si="43">IFERROR(L257/K257,"")</f>
        <v>6.4516129032258063E-2</v>
      </c>
      <c r="N257" s="163">
        <v>420</v>
      </c>
      <c r="O257" s="161">
        <v>24</v>
      </c>
      <c r="P257" s="164">
        <f t="shared" ref="P257:P293" si="44">IFERROR(O257/N257,"")</f>
        <v>5.7142857142857141E-2</v>
      </c>
      <c r="Q257" s="253">
        <f t="shared" si="39"/>
        <v>-0.63095238095238093</v>
      </c>
      <c r="R257" s="253">
        <f t="shared" si="39"/>
        <v>-0.58333333333333326</v>
      </c>
      <c r="S257" s="254">
        <f t="shared" ref="S257:S293" si="45">IFERROR(M257-P257,"")</f>
        <v>7.3732718894009217E-3</v>
      </c>
    </row>
    <row r="258" spans="1:19" x14ac:dyDescent="0.25">
      <c r="A258" s="160" t="s">
        <v>517</v>
      </c>
      <c r="B258" s="163">
        <v>0</v>
      </c>
      <c r="C258" s="161">
        <v>0</v>
      </c>
      <c r="D258" s="162" t="str">
        <f t="shared" si="40"/>
        <v/>
      </c>
      <c r="E258" s="163">
        <v>0</v>
      </c>
      <c r="F258" s="161">
        <v>0</v>
      </c>
      <c r="G258" s="164" t="str">
        <f t="shared" si="41"/>
        <v/>
      </c>
      <c r="H258" s="165" t="str">
        <f t="shared" si="38"/>
        <v/>
      </c>
      <c r="I258" s="165" t="str">
        <f t="shared" si="38"/>
        <v/>
      </c>
      <c r="J258" s="254" t="str">
        <f t="shared" si="42"/>
        <v/>
      </c>
      <c r="K258" s="163">
        <v>10</v>
      </c>
      <c r="L258" s="161">
        <v>10</v>
      </c>
      <c r="M258" s="259">
        <f t="shared" si="43"/>
        <v>1</v>
      </c>
      <c r="N258" s="163">
        <v>19</v>
      </c>
      <c r="O258" s="161">
        <v>0</v>
      </c>
      <c r="P258" s="164">
        <f t="shared" si="44"/>
        <v>0</v>
      </c>
      <c r="Q258" s="253">
        <f t="shared" si="39"/>
        <v>-0.47368421052631582</v>
      </c>
      <c r="R258" s="253" t="str">
        <f t="shared" si="39"/>
        <v/>
      </c>
      <c r="S258" s="254">
        <f t="shared" si="45"/>
        <v>1</v>
      </c>
    </row>
    <row r="259" spans="1:19" x14ac:dyDescent="0.25">
      <c r="A259" s="160" t="s">
        <v>418</v>
      </c>
      <c r="B259" s="163">
        <v>0</v>
      </c>
      <c r="C259" s="161">
        <v>0</v>
      </c>
      <c r="D259" s="162" t="str">
        <f t="shared" si="40"/>
        <v/>
      </c>
      <c r="E259" s="163">
        <v>0</v>
      </c>
      <c r="F259" s="161">
        <v>0</v>
      </c>
      <c r="G259" s="164" t="str">
        <f t="shared" si="41"/>
        <v/>
      </c>
      <c r="H259" s="165" t="str">
        <f t="shared" si="38"/>
        <v/>
      </c>
      <c r="I259" s="165" t="str">
        <f t="shared" si="38"/>
        <v/>
      </c>
      <c r="J259" s="254" t="str">
        <f t="shared" si="42"/>
        <v/>
      </c>
      <c r="K259" s="163">
        <v>0</v>
      </c>
      <c r="L259" s="161">
        <v>0</v>
      </c>
      <c r="M259" s="259" t="str">
        <f t="shared" si="43"/>
        <v/>
      </c>
      <c r="N259" s="163">
        <v>19</v>
      </c>
      <c r="O259" s="161">
        <v>18</v>
      </c>
      <c r="P259" s="164">
        <f t="shared" si="44"/>
        <v>0.94736842105263153</v>
      </c>
      <c r="Q259" s="253">
        <f t="shared" si="39"/>
        <v>-1</v>
      </c>
      <c r="R259" s="253">
        <f t="shared" si="39"/>
        <v>-1</v>
      </c>
      <c r="S259" s="254" t="str">
        <f t="shared" si="45"/>
        <v/>
      </c>
    </row>
    <row r="260" spans="1:19" x14ac:dyDescent="0.25">
      <c r="A260" s="160" t="s">
        <v>334</v>
      </c>
      <c r="B260" s="163">
        <v>0</v>
      </c>
      <c r="C260" s="161">
        <v>0</v>
      </c>
      <c r="D260" s="162" t="str">
        <f t="shared" si="40"/>
        <v/>
      </c>
      <c r="E260" s="163">
        <v>0</v>
      </c>
      <c r="F260" s="161">
        <v>0</v>
      </c>
      <c r="G260" s="164" t="str">
        <f t="shared" si="41"/>
        <v/>
      </c>
      <c r="H260" s="165" t="str">
        <f t="shared" si="38"/>
        <v/>
      </c>
      <c r="I260" s="165" t="str">
        <f t="shared" si="38"/>
        <v/>
      </c>
      <c r="J260" s="254" t="str">
        <f t="shared" si="42"/>
        <v/>
      </c>
      <c r="K260" s="163">
        <v>38</v>
      </c>
      <c r="L260" s="161">
        <v>19</v>
      </c>
      <c r="M260" s="259">
        <f t="shared" si="43"/>
        <v>0.5</v>
      </c>
      <c r="N260" s="163">
        <v>0</v>
      </c>
      <c r="O260" s="161">
        <v>0</v>
      </c>
      <c r="P260" s="164" t="str">
        <f t="shared" si="44"/>
        <v/>
      </c>
      <c r="Q260" s="253" t="str">
        <f t="shared" si="39"/>
        <v/>
      </c>
      <c r="R260" s="253" t="str">
        <f t="shared" si="39"/>
        <v/>
      </c>
      <c r="S260" s="254" t="str">
        <f t="shared" si="45"/>
        <v/>
      </c>
    </row>
    <row r="261" spans="1:19" x14ac:dyDescent="0.25">
      <c r="A261" s="160" t="s">
        <v>335</v>
      </c>
      <c r="B261" s="163">
        <v>0</v>
      </c>
      <c r="C261" s="161">
        <v>0</v>
      </c>
      <c r="D261" s="162" t="str">
        <f t="shared" si="40"/>
        <v/>
      </c>
      <c r="E261" s="163">
        <v>228</v>
      </c>
      <c r="F261" s="161">
        <v>0</v>
      </c>
      <c r="G261" s="164">
        <f t="shared" si="41"/>
        <v>0</v>
      </c>
      <c r="H261" s="165">
        <f t="shared" si="38"/>
        <v>-1</v>
      </c>
      <c r="I261" s="165" t="str">
        <f t="shared" si="38"/>
        <v/>
      </c>
      <c r="J261" s="254" t="str">
        <f t="shared" si="42"/>
        <v/>
      </c>
      <c r="K261" s="163">
        <v>570</v>
      </c>
      <c r="L261" s="161">
        <v>22</v>
      </c>
      <c r="M261" s="259">
        <f t="shared" si="43"/>
        <v>3.8596491228070177E-2</v>
      </c>
      <c r="N261" s="163">
        <v>1159</v>
      </c>
      <c r="O261" s="161">
        <v>45</v>
      </c>
      <c r="P261" s="164">
        <f t="shared" si="44"/>
        <v>3.8826574633304571E-2</v>
      </c>
      <c r="Q261" s="253">
        <f t="shared" si="39"/>
        <v>-0.50819672131147542</v>
      </c>
      <c r="R261" s="253">
        <f t="shared" si="39"/>
        <v>-0.51111111111111107</v>
      </c>
      <c r="S261" s="254">
        <f t="shared" si="45"/>
        <v>-2.3008340523439363E-4</v>
      </c>
    </row>
    <row r="262" spans="1:19" x14ac:dyDescent="0.25">
      <c r="A262" s="160" t="s">
        <v>518</v>
      </c>
      <c r="B262" s="163">
        <v>0</v>
      </c>
      <c r="C262" s="161">
        <v>0</v>
      </c>
      <c r="D262" s="162" t="str">
        <f t="shared" si="40"/>
        <v/>
      </c>
      <c r="E262" s="163">
        <v>0</v>
      </c>
      <c r="F262" s="161">
        <v>0</v>
      </c>
      <c r="G262" s="164" t="str">
        <f t="shared" si="41"/>
        <v/>
      </c>
      <c r="H262" s="165" t="str">
        <f t="shared" si="38"/>
        <v/>
      </c>
      <c r="I262" s="165" t="str">
        <f t="shared" si="38"/>
        <v/>
      </c>
      <c r="J262" s="254" t="str">
        <f t="shared" si="42"/>
        <v/>
      </c>
      <c r="K262" s="163">
        <v>40</v>
      </c>
      <c r="L262" s="161">
        <v>8</v>
      </c>
      <c r="M262" s="259">
        <f t="shared" si="43"/>
        <v>0.2</v>
      </c>
      <c r="N262" s="163">
        <v>0</v>
      </c>
      <c r="O262" s="161">
        <v>0</v>
      </c>
      <c r="P262" s="164" t="str">
        <f t="shared" si="44"/>
        <v/>
      </c>
      <c r="Q262" s="253" t="str">
        <f t="shared" si="39"/>
        <v/>
      </c>
      <c r="R262" s="253" t="str">
        <f t="shared" si="39"/>
        <v/>
      </c>
      <c r="S262" s="254" t="str">
        <f t="shared" si="45"/>
        <v/>
      </c>
    </row>
    <row r="263" spans="1:19" x14ac:dyDescent="0.25">
      <c r="A263" s="160" t="s">
        <v>520</v>
      </c>
      <c r="B263" s="163">
        <v>0</v>
      </c>
      <c r="C263" s="161">
        <v>0</v>
      </c>
      <c r="D263" s="162" t="str">
        <f t="shared" si="40"/>
        <v/>
      </c>
      <c r="E263" s="163">
        <v>0</v>
      </c>
      <c r="F263" s="161">
        <v>0</v>
      </c>
      <c r="G263" s="164" t="str">
        <f t="shared" si="41"/>
        <v/>
      </c>
      <c r="H263" s="165" t="str">
        <f t="shared" si="38"/>
        <v/>
      </c>
      <c r="I263" s="165" t="str">
        <f t="shared" si="38"/>
        <v/>
      </c>
      <c r="J263" s="254" t="str">
        <f t="shared" si="42"/>
        <v/>
      </c>
      <c r="K263" s="163">
        <v>116</v>
      </c>
      <c r="L263" s="161">
        <v>11</v>
      </c>
      <c r="M263" s="259">
        <f t="shared" si="43"/>
        <v>9.4827586206896547E-2</v>
      </c>
      <c r="N263" s="163">
        <v>0</v>
      </c>
      <c r="O263" s="161">
        <v>0</v>
      </c>
      <c r="P263" s="164" t="str">
        <f t="shared" si="44"/>
        <v/>
      </c>
      <c r="Q263" s="253" t="str">
        <f t="shared" si="39"/>
        <v/>
      </c>
      <c r="R263" s="253" t="str">
        <f t="shared" si="39"/>
        <v/>
      </c>
      <c r="S263" s="254" t="str">
        <f t="shared" si="45"/>
        <v/>
      </c>
    </row>
    <row r="264" spans="1:19" x14ac:dyDescent="0.25">
      <c r="A264" s="160" t="s">
        <v>521</v>
      </c>
      <c r="B264" s="163">
        <v>0</v>
      </c>
      <c r="C264" s="161">
        <v>0</v>
      </c>
      <c r="D264" s="162" t="str">
        <f t="shared" si="40"/>
        <v/>
      </c>
      <c r="E264" s="163">
        <v>0</v>
      </c>
      <c r="F264" s="161">
        <v>0</v>
      </c>
      <c r="G264" s="164" t="str">
        <f t="shared" si="41"/>
        <v/>
      </c>
      <c r="H264" s="165" t="str">
        <f t="shared" si="38"/>
        <v/>
      </c>
      <c r="I264" s="165" t="str">
        <f t="shared" si="38"/>
        <v/>
      </c>
      <c r="J264" s="254" t="str">
        <f t="shared" si="42"/>
        <v/>
      </c>
      <c r="K264" s="163">
        <v>42</v>
      </c>
      <c r="L264" s="161">
        <v>6</v>
      </c>
      <c r="M264" s="259">
        <f t="shared" si="43"/>
        <v>0.14285714285714285</v>
      </c>
      <c r="N264" s="163">
        <v>0</v>
      </c>
      <c r="O264" s="161">
        <v>0</v>
      </c>
      <c r="P264" s="164" t="str">
        <f t="shared" si="44"/>
        <v/>
      </c>
      <c r="Q264" s="253" t="str">
        <f t="shared" si="39"/>
        <v/>
      </c>
      <c r="R264" s="253" t="str">
        <f t="shared" si="39"/>
        <v/>
      </c>
      <c r="S264" s="254" t="str">
        <f t="shared" si="45"/>
        <v/>
      </c>
    </row>
    <row r="265" spans="1:19" x14ac:dyDescent="0.25">
      <c r="A265" s="160" t="s">
        <v>522</v>
      </c>
      <c r="B265" s="163">
        <v>0</v>
      </c>
      <c r="C265" s="161">
        <v>0</v>
      </c>
      <c r="D265" s="162" t="str">
        <f t="shared" si="40"/>
        <v/>
      </c>
      <c r="E265" s="163">
        <v>0</v>
      </c>
      <c r="F265" s="161">
        <v>0</v>
      </c>
      <c r="G265" s="164" t="str">
        <f t="shared" si="41"/>
        <v/>
      </c>
      <c r="H265" s="165" t="str">
        <f t="shared" si="38"/>
        <v/>
      </c>
      <c r="I265" s="165" t="str">
        <f t="shared" si="38"/>
        <v/>
      </c>
      <c r="J265" s="254" t="str">
        <f t="shared" si="42"/>
        <v/>
      </c>
      <c r="K265" s="163">
        <v>38</v>
      </c>
      <c r="L265" s="161">
        <v>0</v>
      </c>
      <c r="M265" s="259">
        <f t="shared" si="43"/>
        <v>0</v>
      </c>
      <c r="N265" s="163">
        <v>0</v>
      </c>
      <c r="O265" s="161">
        <v>0</v>
      </c>
      <c r="P265" s="164" t="str">
        <f t="shared" si="44"/>
        <v/>
      </c>
      <c r="Q265" s="253" t="str">
        <f t="shared" si="39"/>
        <v/>
      </c>
      <c r="R265" s="253" t="str">
        <f t="shared" si="39"/>
        <v/>
      </c>
      <c r="S265" s="254" t="str">
        <f t="shared" si="45"/>
        <v/>
      </c>
    </row>
    <row r="266" spans="1:19" x14ac:dyDescent="0.25">
      <c r="A266" s="160" t="s">
        <v>523</v>
      </c>
      <c r="B266" s="163">
        <v>0</v>
      </c>
      <c r="C266" s="161">
        <v>0</v>
      </c>
      <c r="D266" s="162" t="str">
        <f t="shared" si="40"/>
        <v/>
      </c>
      <c r="E266" s="163">
        <v>0</v>
      </c>
      <c r="F266" s="161">
        <v>0</v>
      </c>
      <c r="G266" s="164" t="str">
        <f t="shared" si="41"/>
        <v/>
      </c>
      <c r="H266" s="165" t="str">
        <f t="shared" si="38"/>
        <v/>
      </c>
      <c r="I266" s="165" t="str">
        <f t="shared" si="38"/>
        <v/>
      </c>
      <c r="J266" s="254" t="str">
        <f t="shared" si="42"/>
        <v/>
      </c>
      <c r="K266" s="163">
        <v>38</v>
      </c>
      <c r="L266" s="161">
        <v>18</v>
      </c>
      <c r="M266" s="259">
        <f t="shared" si="43"/>
        <v>0.47368421052631576</v>
      </c>
      <c r="N266" s="163">
        <v>0</v>
      </c>
      <c r="O266" s="161">
        <v>0</v>
      </c>
      <c r="P266" s="164" t="str">
        <f t="shared" si="44"/>
        <v/>
      </c>
      <c r="Q266" s="253" t="str">
        <f t="shared" si="39"/>
        <v/>
      </c>
      <c r="R266" s="253" t="str">
        <f t="shared" si="39"/>
        <v/>
      </c>
      <c r="S266" s="254" t="str">
        <f t="shared" si="45"/>
        <v/>
      </c>
    </row>
    <row r="267" spans="1:19" x14ac:dyDescent="0.25">
      <c r="A267" s="160" t="s">
        <v>419</v>
      </c>
      <c r="B267" s="163">
        <v>0</v>
      </c>
      <c r="C267" s="161">
        <v>0</v>
      </c>
      <c r="D267" s="162" t="str">
        <f t="shared" si="40"/>
        <v/>
      </c>
      <c r="E267" s="163">
        <v>0</v>
      </c>
      <c r="F267" s="161">
        <v>0</v>
      </c>
      <c r="G267" s="164" t="str">
        <f t="shared" si="41"/>
        <v/>
      </c>
      <c r="H267" s="165" t="str">
        <f t="shared" ref="H267:I282" si="46">IFERROR(B267/E267-1,"")</f>
        <v/>
      </c>
      <c r="I267" s="165" t="str">
        <f t="shared" si="46"/>
        <v/>
      </c>
      <c r="J267" s="254" t="str">
        <f t="shared" si="42"/>
        <v/>
      </c>
      <c r="K267" s="163">
        <v>0</v>
      </c>
      <c r="L267" s="161">
        <v>0</v>
      </c>
      <c r="M267" s="259" t="str">
        <f t="shared" si="43"/>
        <v/>
      </c>
      <c r="N267" s="163">
        <v>114</v>
      </c>
      <c r="O267" s="161">
        <v>76</v>
      </c>
      <c r="P267" s="164">
        <f t="shared" si="44"/>
        <v>0.66666666666666663</v>
      </c>
      <c r="Q267" s="253">
        <f t="shared" ref="Q267:R282" si="47">IFERROR(K267/N267-1,"")</f>
        <v>-1</v>
      </c>
      <c r="R267" s="253">
        <f t="shared" si="47"/>
        <v>-1</v>
      </c>
      <c r="S267" s="254" t="str">
        <f t="shared" si="45"/>
        <v/>
      </c>
    </row>
    <row r="268" spans="1:19" x14ac:dyDescent="0.25">
      <c r="A268" s="160" t="s">
        <v>325</v>
      </c>
      <c r="B268" s="163">
        <v>0</v>
      </c>
      <c r="C268" s="161">
        <v>0</v>
      </c>
      <c r="D268" s="162" t="str">
        <f t="shared" si="40"/>
        <v/>
      </c>
      <c r="E268" s="163">
        <v>49</v>
      </c>
      <c r="F268" s="161">
        <v>24</v>
      </c>
      <c r="G268" s="164">
        <f t="shared" si="41"/>
        <v>0.48979591836734693</v>
      </c>
      <c r="H268" s="165">
        <f t="shared" si="46"/>
        <v>-1</v>
      </c>
      <c r="I268" s="165">
        <f t="shared" si="46"/>
        <v>-1</v>
      </c>
      <c r="J268" s="254" t="str">
        <f t="shared" si="42"/>
        <v/>
      </c>
      <c r="K268" s="163">
        <v>306</v>
      </c>
      <c r="L268" s="161">
        <v>55</v>
      </c>
      <c r="M268" s="259">
        <f t="shared" si="43"/>
        <v>0.17973856209150327</v>
      </c>
      <c r="N268" s="163">
        <v>624</v>
      </c>
      <c r="O268" s="161">
        <v>224</v>
      </c>
      <c r="P268" s="164">
        <f t="shared" si="44"/>
        <v>0.35897435897435898</v>
      </c>
      <c r="Q268" s="253">
        <f t="shared" si="47"/>
        <v>-0.50961538461538458</v>
      </c>
      <c r="R268" s="253">
        <f t="shared" si="47"/>
        <v>-0.7544642857142857</v>
      </c>
      <c r="S268" s="254">
        <f t="shared" si="45"/>
        <v>-0.17923579688285571</v>
      </c>
    </row>
    <row r="269" spans="1:19" x14ac:dyDescent="0.25">
      <c r="A269" s="160" t="s">
        <v>525</v>
      </c>
      <c r="B269" s="163">
        <v>0</v>
      </c>
      <c r="C269" s="161">
        <v>0</v>
      </c>
      <c r="D269" s="162" t="str">
        <f t="shared" si="40"/>
        <v/>
      </c>
      <c r="E269" s="163">
        <v>0</v>
      </c>
      <c r="F269" s="161">
        <v>0</v>
      </c>
      <c r="G269" s="164" t="str">
        <f t="shared" si="41"/>
        <v/>
      </c>
      <c r="H269" s="165" t="str">
        <f t="shared" si="46"/>
        <v/>
      </c>
      <c r="I269" s="165" t="str">
        <f t="shared" si="46"/>
        <v/>
      </c>
      <c r="J269" s="254" t="str">
        <f t="shared" si="42"/>
        <v/>
      </c>
      <c r="K269" s="163">
        <v>19</v>
      </c>
      <c r="L269" s="161">
        <v>13</v>
      </c>
      <c r="M269" s="259">
        <f t="shared" si="43"/>
        <v>0.68421052631578949</v>
      </c>
      <c r="N269" s="163">
        <v>0</v>
      </c>
      <c r="O269" s="161">
        <v>0</v>
      </c>
      <c r="P269" s="164" t="str">
        <f t="shared" si="44"/>
        <v/>
      </c>
      <c r="Q269" s="253" t="str">
        <f t="shared" si="47"/>
        <v/>
      </c>
      <c r="R269" s="253" t="str">
        <f t="shared" si="47"/>
        <v/>
      </c>
      <c r="S269" s="254" t="str">
        <f t="shared" si="45"/>
        <v/>
      </c>
    </row>
    <row r="270" spans="1:19" x14ac:dyDescent="0.25">
      <c r="A270" s="160" t="s">
        <v>327</v>
      </c>
      <c r="B270" s="163">
        <v>0</v>
      </c>
      <c r="C270" s="161">
        <v>0</v>
      </c>
      <c r="D270" s="162" t="str">
        <f t="shared" si="40"/>
        <v/>
      </c>
      <c r="E270" s="163">
        <v>19</v>
      </c>
      <c r="F270" s="161">
        <v>19</v>
      </c>
      <c r="G270" s="164">
        <f t="shared" si="41"/>
        <v>1</v>
      </c>
      <c r="H270" s="165">
        <f t="shared" si="46"/>
        <v>-1</v>
      </c>
      <c r="I270" s="165">
        <f t="shared" si="46"/>
        <v>-1</v>
      </c>
      <c r="J270" s="254" t="str">
        <f t="shared" si="42"/>
        <v/>
      </c>
      <c r="K270" s="163">
        <v>174</v>
      </c>
      <c r="L270" s="161">
        <v>58</v>
      </c>
      <c r="M270" s="259">
        <f t="shared" si="43"/>
        <v>0.33333333333333331</v>
      </c>
      <c r="N270" s="163">
        <v>288</v>
      </c>
      <c r="O270" s="161">
        <v>84</v>
      </c>
      <c r="P270" s="164">
        <f t="shared" si="44"/>
        <v>0.29166666666666669</v>
      </c>
      <c r="Q270" s="253">
        <f t="shared" si="47"/>
        <v>-0.39583333333333337</v>
      </c>
      <c r="R270" s="253">
        <f t="shared" si="47"/>
        <v>-0.30952380952380953</v>
      </c>
      <c r="S270" s="254">
        <f t="shared" si="45"/>
        <v>4.166666666666663E-2</v>
      </c>
    </row>
    <row r="271" spans="1:19" x14ac:dyDescent="0.25">
      <c r="A271" s="160" t="s">
        <v>526</v>
      </c>
      <c r="B271" s="163">
        <v>0</v>
      </c>
      <c r="C271" s="161">
        <v>0</v>
      </c>
      <c r="D271" s="162" t="str">
        <f t="shared" si="40"/>
        <v/>
      </c>
      <c r="E271" s="163">
        <v>0</v>
      </c>
      <c r="F271" s="161">
        <v>0</v>
      </c>
      <c r="G271" s="164" t="str">
        <f t="shared" si="41"/>
        <v/>
      </c>
      <c r="H271" s="165" t="str">
        <f t="shared" si="46"/>
        <v/>
      </c>
      <c r="I271" s="165" t="str">
        <f t="shared" si="46"/>
        <v/>
      </c>
      <c r="J271" s="254" t="str">
        <f t="shared" si="42"/>
        <v/>
      </c>
      <c r="K271" s="163">
        <v>68</v>
      </c>
      <c r="L271" s="161">
        <v>0</v>
      </c>
      <c r="M271" s="259">
        <f t="shared" si="43"/>
        <v>0</v>
      </c>
      <c r="N271" s="163">
        <v>68</v>
      </c>
      <c r="O271" s="161">
        <v>0</v>
      </c>
      <c r="P271" s="164">
        <f t="shared" si="44"/>
        <v>0</v>
      </c>
      <c r="Q271" s="253">
        <f t="shared" si="47"/>
        <v>0</v>
      </c>
      <c r="R271" s="253" t="str">
        <f t="shared" si="47"/>
        <v/>
      </c>
      <c r="S271" s="254">
        <f t="shared" si="45"/>
        <v>0</v>
      </c>
    </row>
    <row r="272" spans="1:19" x14ac:dyDescent="0.25">
      <c r="A272" s="160" t="s">
        <v>420</v>
      </c>
      <c r="B272" s="163">
        <v>0</v>
      </c>
      <c r="C272" s="161">
        <v>0</v>
      </c>
      <c r="D272" s="162" t="str">
        <f t="shared" si="40"/>
        <v/>
      </c>
      <c r="E272" s="163">
        <v>38</v>
      </c>
      <c r="F272" s="161">
        <v>32</v>
      </c>
      <c r="G272" s="164">
        <f t="shared" si="41"/>
        <v>0.84210526315789469</v>
      </c>
      <c r="H272" s="165">
        <f t="shared" si="46"/>
        <v>-1</v>
      </c>
      <c r="I272" s="165">
        <f t="shared" si="46"/>
        <v>-1</v>
      </c>
      <c r="J272" s="254" t="str">
        <f t="shared" si="42"/>
        <v/>
      </c>
      <c r="K272" s="163">
        <v>0</v>
      </c>
      <c r="L272" s="161">
        <v>0</v>
      </c>
      <c r="M272" s="259" t="str">
        <f t="shared" si="43"/>
        <v/>
      </c>
      <c r="N272" s="163">
        <v>3612</v>
      </c>
      <c r="O272" s="161">
        <v>2741</v>
      </c>
      <c r="P272" s="164">
        <f t="shared" si="44"/>
        <v>0.75885935769656698</v>
      </c>
      <c r="Q272" s="253">
        <f t="shared" si="47"/>
        <v>-1</v>
      </c>
      <c r="R272" s="253">
        <f t="shared" si="47"/>
        <v>-1</v>
      </c>
      <c r="S272" s="254" t="str">
        <f t="shared" si="45"/>
        <v/>
      </c>
    </row>
    <row r="273" spans="1:19" x14ac:dyDescent="0.25">
      <c r="A273" s="160" t="s">
        <v>336</v>
      </c>
      <c r="B273" s="163">
        <v>0</v>
      </c>
      <c r="C273" s="161">
        <v>0</v>
      </c>
      <c r="D273" s="162" t="str">
        <f t="shared" si="40"/>
        <v/>
      </c>
      <c r="E273" s="163">
        <v>0</v>
      </c>
      <c r="F273" s="161">
        <v>0</v>
      </c>
      <c r="G273" s="164" t="str">
        <f t="shared" si="41"/>
        <v/>
      </c>
      <c r="H273" s="165" t="str">
        <f t="shared" si="46"/>
        <v/>
      </c>
      <c r="I273" s="165" t="str">
        <f t="shared" si="46"/>
        <v/>
      </c>
      <c r="J273" s="254" t="str">
        <f t="shared" si="42"/>
        <v/>
      </c>
      <c r="K273" s="163">
        <v>1002</v>
      </c>
      <c r="L273" s="161">
        <v>367</v>
      </c>
      <c r="M273" s="259">
        <f t="shared" si="43"/>
        <v>0.3662674650698603</v>
      </c>
      <c r="N273" s="163">
        <v>0</v>
      </c>
      <c r="O273" s="161">
        <v>0</v>
      </c>
      <c r="P273" s="164" t="str">
        <f t="shared" si="44"/>
        <v/>
      </c>
      <c r="Q273" s="253" t="str">
        <f t="shared" si="47"/>
        <v/>
      </c>
      <c r="R273" s="253" t="str">
        <f t="shared" si="47"/>
        <v/>
      </c>
      <c r="S273" s="254" t="str">
        <f t="shared" si="45"/>
        <v/>
      </c>
    </row>
    <row r="274" spans="1:19" x14ac:dyDescent="0.25">
      <c r="A274" s="160" t="s">
        <v>397</v>
      </c>
      <c r="B274" s="163">
        <v>0</v>
      </c>
      <c r="C274" s="161">
        <v>0</v>
      </c>
      <c r="D274" s="162" t="str">
        <f t="shared" si="40"/>
        <v/>
      </c>
      <c r="E274" s="163">
        <v>0</v>
      </c>
      <c r="F274" s="161">
        <v>0</v>
      </c>
      <c r="G274" s="164" t="str">
        <f t="shared" si="41"/>
        <v/>
      </c>
      <c r="H274" s="165" t="str">
        <f t="shared" si="46"/>
        <v/>
      </c>
      <c r="I274" s="165" t="str">
        <f t="shared" si="46"/>
        <v/>
      </c>
      <c r="J274" s="254" t="str">
        <f t="shared" si="42"/>
        <v/>
      </c>
      <c r="K274" s="163">
        <v>152</v>
      </c>
      <c r="L274" s="161">
        <v>51</v>
      </c>
      <c r="M274" s="259">
        <f t="shared" si="43"/>
        <v>0.33552631578947367</v>
      </c>
      <c r="N274" s="163">
        <v>163</v>
      </c>
      <c r="O274" s="161">
        <v>96</v>
      </c>
      <c r="P274" s="164">
        <f t="shared" si="44"/>
        <v>0.58895705521472397</v>
      </c>
      <c r="Q274" s="253">
        <f t="shared" si="47"/>
        <v>-6.7484662576687171E-2</v>
      </c>
      <c r="R274" s="253">
        <f t="shared" si="47"/>
        <v>-0.46875</v>
      </c>
      <c r="S274" s="254">
        <f t="shared" si="45"/>
        <v>-0.2534307394252503</v>
      </c>
    </row>
    <row r="275" spans="1:19" x14ac:dyDescent="0.25">
      <c r="A275" s="160" t="s">
        <v>527</v>
      </c>
      <c r="B275" s="163">
        <v>0</v>
      </c>
      <c r="C275" s="161">
        <v>0</v>
      </c>
      <c r="D275" s="162" t="str">
        <f t="shared" si="40"/>
        <v/>
      </c>
      <c r="E275" s="163">
        <v>0</v>
      </c>
      <c r="F275" s="161">
        <v>0</v>
      </c>
      <c r="G275" s="164" t="str">
        <f t="shared" si="41"/>
        <v/>
      </c>
      <c r="H275" s="165" t="str">
        <f t="shared" si="46"/>
        <v/>
      </c>
      <c r="I275" s="165" t="str">
        <f t="shared" si="46"/>
        <v/>
      </c>
      <c r="J275" s="254" t="str">
        <f t="shared" si="42"/>
        <v/>
      </c>
      <c r="K275" s="163">
        <v>19</v>
      </c>
      <c r="L275" s="161">
        <v>13</v>
      </c>
      <c r="M275" s="259">
        <f t="shared" si="43"/>
        <v>0.68421052631578949</v>
      </c>
      <c r="N275" s="163">
        <v>38</v>
      </c>
      <c r="O275" s="161">
        <v>25</v>
      </c>
      <c r="P275" s="164">
        <f t="shared" si="44"/>
        <v>0.65789473684210531</v>
      </c>
      <c r="Q275" s="253">
        <f t="shared" si="47"/>
        <v>-0.5</v>
      </c>
      <c r="R275" s="253">
        <f t="shared" si="47"/>
        <v>-0.48</v>
      </c>
      <c r="S275" s="254">
        <f t="shared" si="45"/>
        <v>2.6315789473684181E-2</v>
      </c>
    </row>
    <row r="276" spans="1:19" x14ac:dyDescent="0.25">
      <c r="A276" s="160" t="s">
        <v>421</v>
      </c>
      <c r="B276" s="163">
        <v>0</v>
      </c>
      <c r="C276" s="161">
        <v>0</v>
      </c>
      <c r="D276" s="162" t="str">
        <f t="shared" si="40"/>
        <v/>
      </c>
      <c r="E276" s="163">
        <v>0</v>
      </c>
      <c r="F276" s="161">
        <v>0</v>
      </c>
      <c r="G276" s="164" t="str">
        <f t="shared" si="41"/>
        <v/>
      </c>
      <c r="H276" s="165" t="str">
        <f t="shared" si="46"/>
        <v/>
      </c>
      <c r="I276" s="165" t="str">
        <f t="shared" si="46"/>
        <v/>
      </c>
      <c r="J276" s="254" t="str">
        <f t="shared" si="42"/>
        <v/>
      </c>
      <c r="K276" s="163">
        <v>0</v>
      </c>
      <c r="L276" s="161">
        <v>0</v>
      </c>
      <c r="M276" s="259" t="str">
        <f t="shared" si="43"/>
        <v/>
      </c>
      <c r="N276" s="163">
        <v>76</v>
      </c>
      <c r="O276" s="161">
        <v>17</v>
      </c>
      <c r="P276" s="164">
        <f t="shared" si="44"/>
        <v>0.22368421052631579</v>
      </c>
      <c r="Q276" s="253">
        <f t="shared" si="47"/>
        <v>-1</v>
      </c>
      <c r="R276" s="253">
        <f t="shared" si="47"/>
        <v>-1</v>
      </c>
      <c r="S276" s="254" t="str">
        <f t="shared" si="45"/>
        <v/>
      </c>
    </row>
    <row r="277" spans="1:19" x14ac:dyDescent="0.25">
      <c r="A277" s="160" t="s">
        <v>315</v>
      </c>
      <c r="B277" s="163">
        <v>0</v>
      </c>
      <c r="C277" s="161">
        <v>0</v>
      </c>
      <c r="D277" s="162" t="str">
        <f t="shared" si="40"/>
        <v/>
      </c>
      <c r="E277" s="163">
        <v>0</v>
      </c>
      <c r="F277" s="161">
        <v>0</v>
      </c>
      <c r="G277" s="164" t="str">
        <f t="shared" si="41"/>
        <v/>
      </c>
      <c r="H277" s="165" t="str">
        <f t="shared" si="46"/>
        <v/>
      </c>
      <c r="I277" s="165" t="str">
        <f t="shared" si="46"/>
        <v/>
      </c>
      <c r="J277" s="254" t="str">
        <f t="shared" si="42"/>
        <v/>
      </c>
      <c r="K277" s="163">
        <v>963</v>
      </c>
      <c r="L277" s="161">
        <v>791</v>
      </c>
      <c r="M277" s="259">
        <f t="shared" si="43"/>
        <v>0.82139148494288683</v>
      </c>
      <c r="N277" s="163">
        <v>0</v>
      </c>
      <c r="O277" s="161">
        <v>0</v>
      </c>
      <c r="P277" s="164" t="str">
        <f t="shared" si="44"/>
        <v/>
      </c>
      <c r="Q277" s="253" t="str">
        <f t="shared" si="47"/>
        <v/>
      </c>
      <c r="R277" s="253" t="str">
        <f t="shared" si="47"/>
        <v/>
      </c>
      <c r="S277" s="254" t="str">
        <f t="shared" si="45"/>
        <v/>
      </c>
    </row>
    <row r="278" spans="1:19" x14ac:dyDescent="0.25">
      <c r="A278" s="160" t="s">
        <v>603</v>
      </c>
      <c r="B278" s="163">
        <v>0</v>
      </c>
      <c r="C278" s="161">
        <v>0</v>
      </c>
      <c r="D278" s="162" t="str">
        <f t="shared" si="40"/>
        <v/>
      </c>
      <c r="E278" s="163">
        <v>0</v>
      </c>
      <c r="F278" s="161">
        <v>0</v>
      </c>
      <c r="G278" s="164" t="str">
        <f t="shared" si="41"/>
        <v/>
      </c>
      <c r="H278" s="165" t="str">
        <f t="shared" si="46"/>
        <v/>
      </c>
      <c r="I278" s="165" t="str">
        <f t="shared" si="46"/>
        <v/>
      </c>
      <c r="J278" s="254" t="str">
        <f t="shared" si="42"/>
        <v/>
      </c>
      <c r="K278" s="163">
        <v>19</v>
      </c>
      <c r="L278" s="161">
        <v>12</v>
      </c>
      <c r="M278" s="259">
        <f t="shared" si="43"/>
        <v>0.63157894736842102</v>
      </c>
      <c r="N278" s="163">
        <v>0</v>
      </c>
      <c r="O278" s="161">
        <v>0</v>
      </c>
      <c r="P278" s="164" t="str">
        <f t="shared" si="44"/>
        <v/>
      </c>
      <c r="Q278" s="253" t="str">
        <f t="shared" si="47"/>
        <v/>
      </c>
      <c r="R278" s="253" t="str">
        <f t="shared" si="47"/>
        <v/>
      </c>
      <c r="S278" s="254" t="str">
        <f t="shared" si="45"/>
        <v/>
      </c>
    </row>
    <row r="279" spans="1:19" x14ac:dyDescent="0.25">
      <c r="A279" s="160" t="s">
        <v>529</v>
      </c>
      <c r="B279" s="163">
        <v>0</v>
      </c>
      <c r="C279" s="161">
        <v>0</v>
      </c>
      <c r="D279" s="162" t="str">
        <f t="shared" si="40"/>
        <v/>
      </c>
      <c r="E279" s="163">
        <v>0</v>
      </c>
      <c r="F279" s="161">
        <v>0</v>
      </c>
      <c r="G279" s="164" t="str">
        <f t="shared" si="41"/>
        <v/>
      </c>
      <c r="H279" s="165" t="str">
        <f t="shared" si="46"/>
        <v/>
      </c>
      <c r="I279" s="165" t="str">
        <f t="shared" si="46"/>
        <v/>
      </c>
      <c r="J279" s="254" t="str">
        <f t="shared" si="42"/>
        <v/>
      </c>
      <c r="K279" s="163">
        <v>19</v>
      </c>
      <c r="L279" s="161">
        <v>13</v>
      </c>
      <c r="M279" s="259">
        <f t="shared" si="43"/>
        <v>0.68421052631578949</v>
      </c>
      <c r="N279" s="163">
        <v>0</v>
      </c>
      <c r="O279" s="161">
        <v>0</v>
      </c>
      <c r="P279" s="164" t="str">
        <f t="shared" si="44"/>
        <v/>
      </c>
      <c r="Q279" s="253" t="str">
        <f t="shared" si="47"/>
        <v/>
      </c>
      <c r="R279" s="253" t="str">
        <f t="shared" si="47"/>
        <v/>
      </c>
      <c r="S279" s="254" t="str">
        <f t="shared" si="45"/>
        <v/>
      </c>
    </row>
    <row r="280" spans="1:19" x14ac:dyDescent="0.25">
      <c r="A280" s="160" t="s">
        <v>318</v>
      </c>
      <c r="B280" s="163">
        <v>0</v>
      </c>
      <c r="C280" s="161">
        <v>0</v>
      </c>
      <c r="D280" s="162" t="str">
        <f t="shared" si="40"/>
        <v/>
      </c>
      <c r="E280" s="163">
        <v>0</v>
      </c>
      <c r="F280" s="161">
        <v>0</v>
      </c>
      <c r="G280" s="164" t="str">
        <f t="shared" si="41"/>
        <v/>
      </c>
      <c r="H280" s="165" t="str">
        <f t="shared" si="46"/>
        <v/>
      </c>
      <c r="I280" s="165" t="str">
        <f t="shared" si="46"/>
        <v/>
      </c>
      <c r="J280" s="254" t="str">
        <f t="shared" si="42"/>
        <v/>
      </c>
      <c r="K280" s="163">
        <v>948</v>
      </c>
      <c r="L280" s="161">
        <v>669</v>
      </c>
      <c r="M280" s="259">
        <f t="shared" si="43"/>
        <v>0.70569620253164556</v>
      </c>
      <c r="N280" s="163">
        <v>418</v>
      </c>
      <c r="O280" s="161">
        <v>329</v>
      </c>
      <c r="P280" s="164">
        <f t="shared" si="44"/>
        <v>0.78708133971291872</v>
      </c>
      <c r="Q280" s="253">
        <f t="shared" si="47"/>
        <v>1.2679425837320575</v>
      </c>
      <c r="R280" s="253">
        <f t="shared" si="47"/>
        <v>1.0334346504559271</v>
      </c>
      <c r="S280" s="254">
        <f t="shared" si="45"/>
        <v>-8.1385137181273159E-2</v>
      </c>
    </row>
    <row r="281" spans="1:19" x14ac:dyDescent="0.25">
      <c r="A281" s="160" t="s">
        <v>530</v>
      </c>
      <c r="B281" s="163">
        <v>0</v>
      </c>
      <c r="C281" s="161">
        <v>0</v>
      </c>
      <c r="D281" s="162" t="str">
        <f t="shared" si="40"/>
        <v/>
      </c>
      <c r="E281" s="163">
        <v>0</v>
      </c>
      <c r="F281" s="161">
        <v>0</v>
      </c>
      <c r="G281" s="164" t="str">
        <f t="shared" si="41"/>
        <v/>
      </c>
      <c r="H281" s="165" t="str">
        <f t="shared" si="46"/>
        <v/>
      </c>
      <c r="I281" s="165" t="str">
        <f t="shared" si="46"/>
        <v/>
      </c>
      <c r="J281" s="254" t="str">
        <f t="shared" si="42"/>
        <v/>
      </c>
      <c r="K281" s="163">
        <v>0</v>
      </c>
      <c r="L281" s="161">
        <v>0</v>
      </c>
      <c r="M281" s="259" t="str">
        <f t="shared" si="43"/>
        <v/>
      </c>
      <c r="N281" s="163">
        <v>16</v>
      </c>
      <c r="O281" s="161">
        <v>0</v>
      </c>
      <c r="P281" s="164">
        <f t="shared" si="44"/>
        <v>0</v>
      </c>
      <c r="Q281" s="253">
        <f t="shared" si="47"/>
        <v>-1</v>
      </c>
      <c r="R281" s="253" t="str">
        <f t="shared" si="47"/>
        <v/>
      </c>
      <c r="S281" s="254" t="str">
        <f t="shared" si="45"/>
        <v/>
      </c>
    </row>
    <row r="282" spans="1:19" x14ac:dyDescent="0.25">
      <c r="A282" s="160" t="s">
        <v>607</v>
      </c>
      <c r="B282" s="163">
        <v>0</v>
      </c>
      <c r="C282" s="161">
        <v>0</v>
      </c>
      <c r="D282" s="162" t="str">
        <f t="shared" si="40"/>
        <v/>
      </c>
      <c r="E282" s="163">
        <v>0</v>
      </c>
      <c r="F282" s="161">
        <v>0</v>
      </c>
      <c r="G282" s="164" t="str">
        <f t="shared" si="41"/>
        <v/>
      </c>
      <c r="H282" s="165" t="str">
        <f t="shared" si="46"/>
        <v/>
      </c>
      <c r="I282" s="165" t="str">
        <f t="shared" si="46"/>
        <v/>
      </c>
      <c r="J282" s="254" t="str">
        <f t="shared" si="42"/>
        <v/>
      </c>
      <c r="K282" s="163">
        <v>0</v>
      </c>
      <c r="L282" s="161">
        <v>0</v>
      </c>
      <c r="M282" s="259" t="str">
        <f t="shared" si="43"/>
        <v/>
      </c>
      <c r="N282" s="163">
        <v>19</v>
      </c>
      <c r="O282" s="161">
        <v>11</v>
      </c>
      <c r="P282" s="164">
        <f t="shared" si="44"/>
        <v>0.57894736842105265</v>
      </c>
      <c r="Q282" s="253">
        <f t="shared" si="47"/>
        <v>-1</v>
      </c>
      <c r="R282" s="253">
        <f t="shared" si="47"/>
        <v>-1</v>
      </c>
      <c r="S282" s="254" t="str">
        <f t="shared" si="45"/>
        <v/>
      </c>
    </row>
    <row r="283" spans="1:19" x14ac:dyDescent="0.25">
      <c r="A283" s="160" t="s">
        <v>531</v>
      </c>
      <c r="B283" s="163">
        <v>0</v>
      </c>
      <c r="C283" s="161">
        <v>0</v>
      </c>
      <c r="D283" s="162" t="str">
        <f t="shared" si="40"/>
        <v/>
      </c>
      <c r="E283" s="163">
        <v>19</v>
      </c>
      <c r="F283" s="161">
        <v>0</v>
      </c>
      <c r="G283" s="164">
        <f t="shared" si="41"/>
        <v>0</v>
      </c>
      <c r="H283" s="165">
        <f t="shared" ref="H283:I293" si="48">IFERROR(B283/E283-1,"")</f>
        <v>-1</v>
      </c>
      <c r="I283" s="165" t="str">
        <f t="shared" si="48"/>
        <v/>
      </c>
      <c r="J283" s="254" t="str">
        <f t="shared" si="42"/>
        <v/>
      </c>
      <c r="K283" s="163">
        <v>0</v>
      </c>
      <c r="L283" s="161">
        <v>0</v>
      </c>
      <c r="M283" s="259" t="str">
        <f t="shared" si="43"/>
        <v/>
      </c>
      <c r="N283" s="163">
        <v>38</v>
      </c>
      <c r="O283" s="161">
        <v>0</v>
      </c>
      <c r="P283" s="164">
        <f t="shared" si="44"/>
        <v>0</v>
      </c>
      <c r="Q283" s="253">
        <f t="shared" ref="Q283:R293" si="49">IFERROR(K283/N283-1,"")</f>
        <v>-1</v>
      </c>
      <c r="R283" s="253" t="str">
        <f t="shared" si="49"/>
        <v/>
      </c>
      <c r="S283" s="254" t="str">
        <f t="shared" si="45"/>
        <v/>
      </c>
    </row>
    <row r="284" spans="1:19" x14ac:dyDescent="0.25">
      <c r="A284" s="160" t="s">
        <v>532</v>
      </c>
      <c r="B284" s="163">
        <v>0</v>
      </c>
      <c r="C284" s="161">
        <v>0</v>
      </c>
      <c r="D284" s="162" t="str">
        <f t="shared" si="40"/>
        <v/>
      </c>
      <c r="E284" s="163">
        <v>0</v>
      </c>
      <c r="F284" s="161">
        <v>0</v>
      </c>
      <c r="G284" s="164" t="str">
        <f t="shared" si="41"/>
        <v/>
      </c>
      <c r="H284" s="165" t="str">
        <f t="shared" si="48"/>
        <v/>
      </c>
      <c r="I284" s="165" t="str">
        <f t="shared" si="48"/>
        <v/>
      </c>
      <c r="J284" s="254" t="str">
        <f t="shared" si="42"/>
        <v/>
      </c>
      <c r="K284" s="163">
        <v>0</v>
      </c>
      <c r="L284" s="161">
        <v>0</v>
      </c>
      <c r="M284" s="259" t="str">
        <f t="shared" si="43"/>
        <v/>
      </c>
      <c r="N284" s="163">
        <v>122</v>
      </c>
      <c r="O284" s="161">
        <v>98</v>
      </c>
      <c r="P284" s="164">
        <f t="shared" si="44"/>
        <v>0.80327868852459017</v>
      </c>
      <c r="Q284" s="253">
        <f t="shared" si="49"/>
        <v>-1</v>
      </c>
      <c r="R284" s="253">
        <f t="shared" si="49"/>
        <v>-1</v>
      </c>
      <c r="S284" s="254" t="str">
        <f t="shared" si="45"/>
        <v/>
      </c>
    </row>
    <row r="285" spans="1:19" x14ac:dyDescent="0.25">
      <c r="A285" s="160" t="s">
        <v>533</v>
      </c>
      <c r="B285" s="163">
        <v>0</v>
      </c>
      <c r="C285" s="161">
        <v>0</v>
      </c>
      <c r="D285" s="162" t="str">
        <f t="shared" si="40"/>
        <v/>
      </c>
      <c r="E285" s="163">
        <v>0</v>
      </c>
      <c r="F285" s="161">
        <v>0</v>
      </c>
      <c r="G285" s="164" t="str">
        <f t="shared" si="41"/>
        <v/>
      </c>
      <c r="H285" s="165" t="str">
        <f t="shared" si="48"/>
        <v/>
      </c>
      <c r="I285" s="165" t="str">
        <f t="shared" si="48"/>
        <v/>
      </c>
      <c r="J285" s="254" t="str">
        <f t="shared" si="42"/>
        <v/>
      </c>
      <c r="K285" s="163">
        <v>0</v>
      </c>
      <c r="L285" s="161">
        <v>0</v>
      </c>
      <c r="M285" s="259" t="str">
        <f t="shared" si="43"/>
        <v/>
      </c>
      <c r="N285" s="163">
        <v>57</v>
      </c>
      <c r="O285" s="161">
        <v>37</v>
      </c>
      <c r="P285" s="164">
        <f t="shared" si="44"/>
        <v>0.64912280701754388</v>
      </c>
      <c r="Q285" s="253">
        <f t="shared" si="49"/>
        <v>-1</v>
      </c>
      <c r="R285" s="253">
        <f t="shared" si="49"/>
        <v>-1</v>
      </c>
      <c r="S285" s="254" t="str">
        <f t="shared" si="45"/>
        <v/>
      </c>
    </row>
    <row r="286" spans="1:19" x14ac:dyDescent="0.25">
      <c r="A286" s="160" t="s">
        <v>338</v>
      </c>
      <c r="B286" s="163">
        <v>0</v>
      </c>
      <c r="C286" s="161">
        <v>0</v>
      </c>
      <c r="D286" s="162" t="str">
        <f t="shared" si="40"/>
        <v/>
      </c>
      <c r="E286" s="163">
        <v>0</v>
      </c>
      <c r="F286" s="161">
        <v>0</v>
      </c>
      <c r="G286" s="164" t="str">
        <f t="shared" si="41"/>
        <v/>
      </c>
      <c r="H286" s="165" t="str">
        <f t="shared" si="48"/>
        <v/>
      </c>
      <c r="I286" s="165" t="str">
        <f t="shared" si="48"/>
        <v/>
      </c>
      <c r="J286" s="254" t="str">
        <f t="shared" si="42"/>
        <v/>
      </c>
      <c r="K286" s="163">
        <v>38</v>
      </c>
      <c r="L286" s="161">
        <v>17</v>
      </c>
      <c r="M286" s="259">
        <f t="shared" si="43"/>
        <v>0.44736842105263158</v>
      </c>
      <c r="N286" s="163">
        <v>38</v>
      </c>
      <c r="O286" s="161">
        <v>0</v>
      </c>
      <c r="P286" s="164">
        <f t="shared" si="44"/>
        <v>0</v>
      </c>
      <c r="Q286" s="253">
        <f t="shared" si="49"/>
        <v>0</v>
      </c>
      <c r="R286" s="253" t="str">
        <f t="shared" si="49"/>
        <v/>
      </c>
      <c r="S286" s="254">
        <f t="shared" si="45"/>
        <v>0.44736842105263158</v>
      </c>
    </row>
    <row r="287" spans="1:19" x14ac:dyDescent="0.25">
      <c r="A287" s="160" t="s">
        <v>534</v>
      </c>
      <c r="B287" s="163">
        <v>0</v>
      </c>
      <c r="C287" s="161">
        <v>0</v>
      </c>
      <c r="D287" s="162" t="str">
        <f t="shared" si="40"/>
        <v/>
      </c>
      <c r="E287" s="163">
        <v>0</v>
      </c>
      <c r="F287" s="161">
        <v>0</v>
      </c>
      <c r="G287" s="164" t="str">
        <f t="shared" si="41"/>
        <v/>
      </c>
      <c r="H287" s="165" t="str">
        <f t="shared" si="48"/>
        <v/>
      </c>
      <c r="I287" s="165" t="str">
        <f t="shared" si="48"/>
        <v/>
      </c>
      <c r="J287" s="254" t="str">
        <f t="shared" si="42"/>
        <v/>
      </c>
      <c r="K287" s="163">
        <v>0</v>
      </c>
      <c r="L287" s="161">
        <v>0</v>
      </c>
      <c r="M287" s="259" t="str">
        <f t="shared" si="43"/>
        <v/>
      </c>
      <c r="N287" s="163">
        <v>1302</v>
      </c>
      <c r="O287" s="161">
        <v>772</v>
      </c>
      <c r="P287" s="164">
        <f t="shared" si="44"/>
        <v>0.5929339477726574</v>
      </c>
      <c r="Q287" s="253">
        <f t="shared" si="49"/>
        <v>-1</v>
      </c>
      <c r="R287" s="253">
        <f t="shared" si="49"/>
        <v>-1</v>
      </c>
      <c r="S287" s="254" t="str">
        <f t="shared" si="45"/>
        <v/>
      </c>
    </row>
    <row r="288" spans="1:19" x14ac:dyDescent="0.25">
      <c r="A288" s="160" t="s">
        <v>535</v>
      </c>
      <c r="B288" s="163">
        <v>0</v>
      </c>
      <c r="C288" s="161">
        <v>0</v>
      </c>
      <c r="D288" s="162" t="str">
        <f t="shared" si="40"/>
        <v/>
      </c>
      <c r="E288" s="163">
        <v>0</v>
      </c>
      <c r="F288" s="161">
        <v>0</v>
      </c>
      <c r="G288" s="164" t="str">
        <f t="shared" si="41"/>
        <v/>
      </c>
      <c r="H288" s="165" t="str">
        <f t="shared" si="48"/>
        <v/>
      </c>
      <c r="I288" s="165" t="str">
        <f t="shared" si="48"/>
        <v/>
      </c>
      <c r="J288" s="254" t="str">
        <f t="shared" si="42"/>
        <v/>
      </c>
      <c r="K288" s="163">
        <v>57</v>
      </c>
      <c r="L288" s="161">
        <v>5</v>
      </c>
      <c r="M288" s="259">
        <f t="shared" si="43"/>
        <v>8.771929824561403E-2</v>
      </c>
      <c r="N288" s="163">
        <v>49</v>
      </c>
      <c r="O288" s="161">
        <v>15</v>
      </c>
      <c r="P288" s="164">
        <f t="shared" si="44"/>
        <v>0.30612244897959184</v>
      </c>
      <c r="Q288" s="253">
        <f t="shared" si="49"/>
        <v>0.16326530612244894</v>
      </c>
      <c r="R288" s="253">
        <f t="shared" si="49"/>
        <v>-0.66666666666666674</v>
      </c>
      <c r="S288" s="254">
        <f t="shared" si="45"/>
        <v>-0.21840315073397781</v>
      </c>
    </row>
    <row r="289" spans="1:19" x14ac:dyDescent="0.25">
      <c r="A289" s="160" t="s">
        <v>422</v>
      </c>
      <c r="B289" s="163">
        <v>0</v>
      </c>
      <c r="C289" s="161">
        <v>0</v>
      </c>
      <c r="D289" s="162" t="str">
        <f t="shared" si="40"/>
        <v/>
      </c>
      <c r="E289" s="163">
        <v>0</v>
      </c>
      <c r="F289" s="161">
        <v>0</v>
      </c>
      <c r="G289" s="164" t="str">
        <f t="shared" si="41"/>
        <v/>
      </c>
      <c r="H289" s="165" t="str">
        <f t="shared" si="48"/>
        <v/>
      </c>
      <c r="I289" s="165" t="str">
        <f t="shared" si="48"/>
        <v/>
      </c>
      <c r="J289" s="254" t="str">
        <f t="shared" si="42"/>
        <v/>
      </c>
      <c r="K289" s="163">
        <v>0</v>
      </c>
      <c r="L289" s="161">
        <v>0</v>
      </c>
      <c r="M289" s="259" t="str">
        <f t="shared" si="43"/>
        <v/>
      </c>
      <c r="N289" s="163">
        <v>2</v>
      </c>
      <c r="O289" s="161">
        <v>2</v>
      </c>
      <c r="P289" s="164">
        <f t="shared" si="44"/>
        <v>1</v>
      </c>
      <c r="Q289" s="253">
        <f t="shared" si="49"/>
        <v>-1</v>
      </c>
      <c r="R289" s="253">
        <f t="shared" si="49"/>
        <v>-1</v>
      </c>
      <c r="S289" s="254" t="str">
        <f t="shared" si="45"/>
        <v/>
      </c>
    </row>
    <row r="290" spans="1:19" x14ac:dyDescent="0.25">
      <c r="A290" s="160" t="s">
        <v>536</v>
      </c>
      <c r="B290" s="163">
        <v>0</v>
      </c>
      <c r="C290" s="161">
        <v>0</v>
      </c>
      <c r="D290" s="162" t="str">
        <f t="shared" si="40"/>
        <v/>
      </c>
      <c r="E290" s="163">
        <v>0</v>
      </c>
      <c r="F290" s="161">
        <v>0</v>
      </c>
      <c r="G290" s="164" t="str">
        <f t="shared" si="41"/>
        <v/>
      </c>
      <c r="H290" s="165" t="str">
        <f t="shared" si="48"/>
        <v/>
      </c>
      <c r="I290" s="165" t="str">
        <f t="shared" si="48"/>
        <v/>
      </c>
      <c r="J290" s="254" t="str">
        <f t="shared" si="42"/>
        <v/>
      </c>
      <c r="K290" s="163">
        <v>19</v>
      </c>
      <c r="L290" s="161">
        <v>0</v>
      </c>
      <c r="M290" s="259">
        <f t="shared" si="43"/>
        <v>0</v>
      </c>
      <c r="N290" s="163">
        <v>19</v>
      </c>
      <c r="O290" s="161">
        <v>6</v>
      </c>
      <c r="P290" s="164">
        <f t="shared" si="44"/>
        <v>0.31578947368421051</v>
      </c>
      <c r="Q290" s="253">
        <f t="shared" si="49"/>
        <v>0</v>
      </c>
      <c r="R290" s="253">
        <f t="shared" si="49"/>
        <v>-1</v>
      </c>
      <c r="S290" s="254">
        <f t="shared" si="45"/>
        <v>-0.31578947368421051</v>
      </c>
    </row>
    <row r="291" spans="1:19" x14ac:dyDescent="0.25">
      <c r="A291" s="160" t="s">
        <v>537</v>
      </c>
      <c r="B291" s="163">
        <v>0</v>
      </c>
      <c r="C291" s="161">
        <v>0</v>
      </c>
      <c r="D291" s="162" t="str">
        <f t="shared" si="40"/>
        <v/>
      </c>
      <c r="E291" s="163">
        <v>0</v>
      </c>
      <c r="F291" s="161">
        <v>0</v>
      </c>
      <c r="G291" s="164" t="str">
        <f t="shared" si="41"/>
        <v/>
      </c>
      <c r="H291" s="165" t="str">
        <f t="shared" si="48"/>
        <v/>
      </c>
      <c r="I291" s="165" t="str">
        <f t="shared" si="48"/>
        <v/>
      </c>
      <c r="J291" s="254" t="str">
        <f t="shared" si="42"/>
        <v/>
      </c>
      <c r="K291" s="163">
        <v>19</v>
      </c>
      <c r="L291" s="161">
        <v>1</v>
      </c>
      <c r="M291" s="259">
        <f t="shared" si="43"/>
        <v>5.2631578947368418E-2</v>
      </c>
      <c r="N291" s="163">
        <v>19</v>
      </c>
      <c r="O291" s="161">
        <v>6</v>
      </c>
      <c r="P291" s="164">
        <f t="shared" si="44"/>
        <v>0.31578947368421051</v>
      </c>
      <c r="Q291" s="253">
        <f t="shared" si="49"/>
        <v>0</v>
      </c>
      <c r="R291" s="253">
        <f t="shared" si="49"/>
        <v>-0.83333333333333337</v>
      </c>
      <c r="S291" s="254">
        <f t="shared" si="45"/>
        <v>-0.26315789473684209</v>
      </c>
    </row>
    <row r="292" spans="1:19" x14ac:dyDescent="0.25">
      <c r="A292" s="160" t="s">
        <v>538</v>
      </c>
      <c r="B292" s="163">
        <v>0</v>
      </c>
      <c r="C292" s="161">
        <v>0</v>
      </c>
      <c r="D292" s="162" t="str">
        <f t="shared" si="40"/>
        <v/>
      </c>
      <c r="E292" s="163">
        <v>0</v>
      </c>
      <c r="F292" s="161">
        <v>0</v>
      </c>
      <c r="G292" s="164" t="str">
        <f t="shared" si="41"/>
        <v/>
      </c>
      <c r="H292" s="165" t="str">
        <f t="shared" si="48"/>
        <v/>
      </c>
      <c r="I292" s="165" t="str">
        <f t="shared" si="48"/>
        <v/>
      </c>
      <c r="J292" s="254" t="str">
        <f t="shared" si="42"/>
        <v/>
      </c>
      <c r="K292" s="163">
        <v>0</v>
      </c>
      <c r="L292" s="161">
        <v>0</v>
      </c>
      <c r="M292" s="259" t="str">
        <f t="shared" si="43"/>
        <v/>
      </c>
      <c r="N292" s="163">
        <v>38</v>
      </c>
      <c r="O292" s="161">
        <v>2</v>
      </c>
      <c r="P292" s="164">
        <f t="shared" si="44"/>
        <v>5.2631578947368418E-2</v>
      </c>
      <c r="Q292" s="253">
        <f t="shared" si="49"/>
        <v>-1</v>
      </c>
      <c r="R292" s="253">
        <f t="shared" si="49"/>
        <v>-1</v>
      </c>
      <c r="S292" s="254" t="str">
        <f t="shared" si="45"/>
        <v/>
      </c>
    </row>
    <row r="293" spans="1:19" ht="15.75" thickBot="1" x14ac:dyDescent="0.3">
      <c r="A293" s="166" t="s">
        <v>346</v>
      </c>
      <c r="B293" s="168">
        <v>0</v>
      </c>
      <c r="C293" s="190">
        <v>0</v>
      </c>
      <c r="D293" s="167" t="str">
        <f t="shared" si="40"/>
        <v/>
      </c>
      <c r="E293" s="168">
        <v>0</v>
      </c>
      <c r="F293" s="190">
        <v>0</v>
      </c>
      <c r="G293" s="249" t="str">
        <f t="shared" si="41"/>
        <v/>
      </c>
      <c r="H293" s="250" t="str">
        <f t="shared" si="48"/>
        <v/>
      </c>
      <c r="I293" s="250" t="str">
        <f t="shared" si="48"/>
        <v/>
      </c>
      <c r="J293" s="256" t="str">
        <f t="shared" si="42"/>
        <v/>
      </c>
      <c r="K293" s="168">
        <v>38</v>
      </c>
      <c r="L293" s="190">
        <v>13</v>
      </c>
      <c r="M293" s="260">
        <f t="shared" si="43"/>
        <v>0.34210526315789475</v>
      </c>
      <c r="N293" s="168">
        <v>0</v>
      </c>
      <c r="O293" s="190">
        <v>0</v>
      </c>
      <c r="P293" s="249" t="str">
        <f t="shared" si="44"/>
        <v/>
      </c>
      <c r="Q293" s="255" t="str">
        <f t="shared" si="49"/>
        <v/>
      </c>
      <c r="R293" s="255" t="str">
        <f t="shared" si="49"/>
        <v/>
      </c>
      <c r="S293" s="256" t="str">
        <f t="shared" si="45"/>
        <v/>
      </c>
    </row>
    <row r="294" spans="1:19" ht="15.75" thickTop="1" x14ac:dyDescent="0.25">
      <c r="D294" s="109"/>
      <c r="G294" s="109"/>
      <c r="H294" s="109"/>
      <c r="I294" s="109"/>
    </row>
    <row r="295" spans="1:19" x14ac:dyDescent="0.25">
      <c r="D295" s="109"/>
      <c r="G295" s="109"/>
      <c r="H295" s="109"/>
      <c r="I295" s="109"/>
    </row>
    <row r="296" spans="1:19" x14ac:dyDescent="0.25">
      <c r="D296" s="109"/>
      <c r="G296" s="109"/>
      <c r="H296" s="109"/>
      <c r="I296" s="109"/>
    </row>
    <row r="297" spans="1:19" x14ac:dyDescent="0.25">
      <c r="D297" s="109"/>
      <c r="G297" s="109"/>
      <c r="H297" s="109"/>
      <c r="I297" s="109"/>
    </row>
    <row r="298" spans="1:19" x14ac:dyDescent="0.25">
      <c r="D298" s="109"/>
      <c r="G298" s="109"/>
      <c r="H298" s="109"/>
      <c r="I298" s="109"/>
    </row>
    <row r="299" spans="1:19" x14ac:dyDescent="0.25">
      <c r="D299" s="109"/>
      <c r="G299" s="109"/>
      <c r="H299" s="109"/>
      <c r="I299" s="109"/>
    </row>
    <row r="300" spans="1:19" x14ac:dyDescent="0.25">
      <c r="D300" s="109"/>
      <c r="G300" s="109"/>
      <c r="H300" s="109"/>
      <c r="I300" s="109"/>
    </row>
    <row r="301" spans="1:19" x14ac:dyDescent="0.25">
      <c r="D301" s="109"/>
      <c r="G301" s="109"/>
      <c r="H301" s="109"/>
      <c r="I301" s="109"/>
    </row>
    <row r="302" spans="1:19" x14ac:dyDescent="0.25">
      <c r="D302" s="109"/>
      <c r="G302" s="109"/>
      <c r="H302" s="109"/>
      <c r="I302" s="109"/>
    </row>
    <row r="303" spans="1:19" x14ac:dyDescent="0.25">
      <c r="D303" s="109"/>
      <c r="G303" s="109"/>
      <c r="H303" s="109"/>
      <c r="I303" s="109"/>
    </row>
    <row r="304" spans="1:19" x14ac:dyDescent="0.25">
      <c r="D304" s="109"/>
      <c r="G304" s="109"/>
      <c r="H304" s="109"/>
      <c r="I304" s="109"/>
    </row>
    <row r="305" spans="4:9" x14ac:dyDescent="0.25">
      <c r="D305" s="109"/>
      <c r="G305" s="109"/>
      <c r="H305" s="109"/>
      <c r="I305" s="109"/>
    </row>
    <row r="306" spans="4:9" x14ac:dyDescent="0.25">
      <c r="D306" s="109"/>
      <c r="G306" s="109"/>
      <c r="H306" s="109"/>
      <c r="I306" s="109"/>
    </row>
    <row r="307" spans="4:9" x14ac:dyDescent="0.25">
      <c r="D307" s="109"/>
      <c r="G307" s="109"/>
      <c r="H307" s="109"/>
      <c r="I307" s="109"/>
    </row>
    <row r="308" spans="4:9" x14ac:dyDescent="0.25">
      <c r="D308" s="109"/>
      <c r="G308" s="109"/>
      <c r="H308" s="109"/>
      <c r="I308" s="109"/>
    </row>
    <row r="309" spans="4:9" x14ac:dyDescent="0.25">
      <c r="D309" s="109"/>
      <c r="G309" s="109"/>
      <c r="H309" s="109"/>
      <c r="I309" s="109"/>
    </row>
    <row r="310" spans="4:9" x14ac:dyDescent="0.25">
      <c r="D310" s="109"/>
      <c r="G310" s="109"/>
      <c r="H310" s="109"/>
      <c r="I310" s="109"/>
    </row>
    <row r="311" spans="4:9" x14ac:dyDescent="0.25">
      <c r="D311" s="109"/>
      <c r="G311" s="109"/>
      <c r="H311" s="109"/>
      <c r="I311" s="109"/>
    </row>
    <row r="312" spans="4:9" x14ac:dyDescent="0.25">
      <c r="D312" s="109"/>
      <c r="G312" s="109"/>
      <c r="H312" s="109"/>
      <c r="I312" s="109"/>
    </row>
    <row r="313" spans="4:9" x14ac:dyDescent="0.25">
      <c r="D313" s="109"/>
      <c r="G313" s="109"/>
      <c r="H313" s="109"/>
      <c r="I313" s="109"/>
    </row>
    <row r="314" spans="4:9" x14ac:dyDescent="0.25">
      <c r="D314" s="109"/>
      <c r="G314" s="109"/>
      <c r="H314" s="109"/>
      <c r="I314" s="109"/>
    </row>
    <row r="315" spans="4:9" x14ac:dyDescent="0.25">
      <c r="D315" s="109"/>
      <c r="G315" s="109"/>
      <c r="H315" s="109"/>
      <c r="I315" s="109"/>
    </row>
    <row r="316" spans="4:9" x14ac:dyDescent="0.25">
      <c r="D316" s="109"/>
      <c r="G316" s="109"/>
      <c r="H316" s="109"/>
      <c r="I316" s="109"/>
    </row>
    <row r="317" spans="4:9" x14ac:dyDescent="0.25">
      <c r="D317" s="109"/>
      <c r="G317" s="109"/>
      <c r="H317" s="109"/>
      <c r="I317" s="109"/>
    </row>
    <row r="318" spans="4:9" x14ac:dyDescent="0.25">
      <c r="D318" s="109"/>
      <c r="G318" s="109"/>
      <c r="H318" s="109"/>
      <c r="I318" s="109"/>
    </row>
    <row r="319" spans="4:9" x14ac:dyDescent="0.25">
      <c r="D319" s="109"/>
      <c r="G319" s="109"/>
      <c r="H319" s="109"/>
      <c r="I319" s="109"/>
    </row>
    <row r="320" spans="4:9" x14ac:dyDescent="0.25">
      <c r="D320" s="109"/>
      <c r="G320" s="109"/>
      <c r="H320" s="109"/>
      <c r="I320" s="109"/>
    </row>
    <row r="321" spans="4:9" x14ac:dyDescent="0.25">
      <c r="D321" s="109"/>
      <c r="G321" s="109"/>
      <c r="H321" s="109"/>
      <c r="I321" s="109"/>
    </row>
    <row r="322" spans="4:9" x14ac:dyDescent="0.25">
      <c r="D322" s="109"/>
      <c r="G322" s="109"/>
      <c r="H322" s="109"/>
      <c r="I322" s="109"/>
    </row>
    <row r="323" spans="4:9" x14ac:dyDescent="0.25">
      <c r="D323" s="109"/>
      <c r="G323" s="109"/>
      <c r="H323" s="109"/>
      <c r="I323" s="109"/>
    </row>
    <row r="324" spans="4:9" x14ac:dyDescent="0.25">
      <c r="D324" s="109"/>
      <c r="G324" s="109"/>
      <c r="H324" s="109"/>
      <c r="I324" s="109"/>
    </row>
    <row r="325" spans="4:9" x14ac:dyDescent="0.25">
      <c r="D325" s="109"/>
      <c r="G325" s="109"/>
      <c r="H325" s="109"/>
      <c r="I325" s="109"/>
    </row>
    <row r="326" spans="4:9" x14ac:dyDescent="0.25">
      <c r="D326" s="109"/>
      <c r="G326" s="109"/>
      <c r="H326" s="109"/>
      <c r="I326" s="109"/>
    </row>
    <row r="327" spans="4:9" x14ac:dyDescent="0.25">
      <c r="D327" s="109"/>
      <c r="G327" s="109"/>
      <c r="H327" s="109"/>
      <c r="I327" s="109"/>
    </row>
    <row r="328" spans="4:9" x14ac:dyDescent="0.25">
      <c r="D328" s="109"/>
      <c r="G328" s="109"/>
      <c r="H328" s="109"/>
      <c r="I328" s="109"/>
    </row>
    <row r="329" spans="4:9" x14ac:dyDescent="0.25">
      <c r="D329" s="109"/>
      <c r="G329" s="109"/>
      <c r="H329" s="109"/>
      <c r="I329" s="109"/>
    </row>
    <row r="330" spans="4:9" x14ac:dyDescent="0.25">
      <c r="D330" s="109"/>
      <c r="G330" s="109"/>
      <c r="H330" s="109"/>
      <c r="I330" s="109"/>
    </row>
    <row r="331" spans="4:9" x14ac:dyDescent="0.25">
      <c r="D331" s="109"/>
      <c r="G331" s="109"/>
      <c r="H331" s="109"/>
      <c r="I331" s="109"/>
    </row>
    <row r="332" spans="4:9" x14ac:dyDescent="0.25">
      <c r="D332" s="109"/>
      <c r="G332" s="109"/>
      <c r="H332" s="109"/>
      <c r="I332" s="109"/>
    </row>
    <row r="333" spans="4:9" x14ac:dyDescent="0.25">
      <c r="D333" s="109"/>
      <c r="G333" s="109"/>
      <c r="H333" s="109"/>
      <c r="I333" s="109"/>
    </row>
    <row r="334" spans="4:9" x14ac:dyDescent="0.25">
      <c r="D334" s="109"/>
      <c r="G334" s="109"/>
      <c r="H334" s="109"/>
      <c r="I334" s="109"/>
    </row>
    <row r="335" spans="4:9" x14ac:dyDescent="0.25">
      <c r="D335" s="109"/>
      <c r="G335" s="109"/>
      <c r="H335" s="109"/>
      <c r="I335" s="109"/>
    </row>
    <row r="336" spans="4:9" x14ac:dyDescent="0.25">
      <c r="D336" s="109"/>
      <c r="G336" s="109"/>
      <c r="H336" s="109"/>
      <c r="I336" s="109"/>
    </row>
    <row r="337" spans="4:9" x14ac:dyDescent="0.25">
      <c r="D337" s="109"/>
      <c r="G337" s="109"/>
      <c r="H337" s="109"/>
      <c r="I337" s="109"/>
    </row>
    <row r="338" spans="4:9" x14ac:dyDescent="0.25">
      <c r="D338" s="109"/>
      <c r="G338" s="109"/>
      <c r="H338" s="109"/>
      <c r="I338" s="109"/>
    </row>
    <row r="339" spans="4:9" x14ac:dyDescent="0.25">
      <c r="D339" s="109"/>
      <c r="G339" s="109"/>
      <c r="H339" s="109"/>
      <c r="I339" s="109"/>
    </row>
    <row r="340" spans="4:9" x14ac:dyDescent="0.25">
      <c r="D340" s="109"/>
      <c r="G340" s="109"/>
      <c r="H340" s="109"/>
      <c r="I340" s="109"/>
    </row>
    <row r="341" spans="4:9" x14ac:dyDescent="0.25">
      <c r="D341" s="109"/>
      <c r="G341" s="109"/>
      <c r="H341" s="109"/>
      <c r="I341" s="109"/>
    </row>
    <row r="342" spans="4:9" x14ac:dyDescent="0.25">
      <c r="D342" s="109"/>
      <c r="G342" s="109"/>
      <c r="H342" s="109"/>
      <c r="I342" s="109"/>
    </row>
    <row r="343" spans="4:9" x14ac:dyDescent="0.25">
      <c r="D343" s="109"/>
      <c r="G343" s="109"/>
      <c r="H343" s="109"/>
      <c r="I343" s="109"/>
    </row>
    <row r="344" spans="4:9" x14ac:dyDescent="0.25">
      <c r="D344" s="109"/>
      <c r="G344" s="109"/>
      <c r="H344" s="109"/>
      <c r="I344" s="109"/>
    </row>
    <row r="345" spans="4:9" x14ac:dyDescent="0.25">
      <c r="D345" s="109"/>
      <c r="G345" s="109"/>
      <c r="H345" s="109"/>
      <c r="I345" s="109"/>
    </row>
    <row r="346" spans="4:9" x14ac:dyDescent="0.25">
      <c r="D346" s="109"/>
      <c r="G346" s="109"/>
      <c r="H346" s="109"/>
      <c r="I346" s="109"/>
    </row>
    <row r="347" spans="4:9" x14ac:dyDescent="0.25">
      <c r="D347" s="109"/>
      <c r="G347" s="109"/>
      <c r="H347" s="109"/>
      <c r="I347" s="109"/>
    </row>
    <row r="348" spans="4:9" x14ac:dyDescent="0.25">
      <c r="D348" s="109"/>
      <c r="G348" s="109"/>
      <c r="H348" s="109"/>
      <c r="I348" s="109"/>
    </row>
    <row r="349" spans="4:9" x14ac:dyDescent="0.25">
      <c r="D349" s="109"/>
      <c r="G349" s="109"/>
      <c r="H349" s="109"/>
      <c r="I349" s="109"/>
    </row>
    <row r="350" spans="4:9" x14ac:dyDescent="0.25">
      <c r="D350" s="109"/>
      <c r="G350" s="109"/>
      <c r="H350" s="109"/>
      <c r="I350" s="109"/>
    </row>
    <row r="351" spans="4:9" x14ac:dyDescent="0.25">
      <c r="D351" s="109"/>
      <c r="G351" s="109"/>
      <c r="H351" s="109"/>
      <c r="I351" s="109"/>
    </row>
    <row r="352" spans="4:9" x14ac:dyDescent="0.25">
      <c r="D352" s="109"/>
      <c r="G352" s="109"/>
      <c r="H352" s="109"/>
      <c r="I352" s="109"/>
    </row>
    <row r="353" spans="4:9" x14ac:dyDescent="0.25">
      <c r="D353" s="109"/>
      <c r="G353" s="109"/>
      <c r="H353" s="109"/>
      <c r="I353" s="109"/>
    </row>
    <row r="354" spans="4:9" x14ac:dyDescent="0.25">
      <c r="D354" s="109"/>
      <c r="G354" s="109"/>
      <c r="H354" s="109"/>
      <c r="I354" s="109"/>
    </row>
    <row r="355" spans="4:9" x14ac:dyDescent="0.25">
      <c r="D355" s="109"/>
      <c r="G355" s="109"/>
      <c r="H355" s="109"/>
      <c r="I355" s="109"/>
    </row>
    <row r="356" spans="4:9" x14ac:dyDescent="0.25">
      <c r="D356" s="109"/>
      <c r="G356" s="109"/>
      <c r="H356" s="109"/>
      <c r="I356" s="109"/>
    </row>
    <row r="357" spans="4:9" x14ac:dyDescent="0.25">
      <c r="D357" s="109"/>
      <c r="G357" s="109"/>
      <c r="H357" s="109"/>
      <c r="I357" s="109"/>
    </row>
    <row r="358" spans="4:9" x14ac:dyDescent="0.25">
      <c r="D358" s="109"/>
      <c r="G358" s="109"/>
      <c r="H358" s="109"/>
      <c r="I358" s="109"/>
    </row>
    <row r="359" spans="4:9" x14ac:dyDescent="0.25">
      <c r="D359" s="109"/>
      <c r="G359" s="109"/>
      <c r="H359" s="109"/>
      <c r="I359" s="109"/>
    </row>
    <row r="360" spans="4:9" x14ac:dyDescent="0.25">
      <c r="D360" s="109"/>
      <c r="G360" s="109"/>
      <c r="H360" s="109"/>
      <c r="I360" s="109"/>
    </row>
    <row r="361" spans="4:9" x14ac:dyDescent="0.25">
      <c r="D361" s="109"/>
      <c r="G361" s="109"/>
      <c r="H361" s="109"/>
      <c r="I361" s="109"/>
    </row>
    <row r="362" spans="4:9" x14ac:dyDescent="0.25">
      <c r="D362" s="109"/>
      <c r="G362" s="109"/>
      <c r="H362" s="109"/>
      <c r="I362" s="109"/>
    </row>
    <row r="363" spans="4:9" x14ac:dyDescent="0.25">
      <c r="D363" s="109"/>
      <c r="G363" s="109"/>
      <c r="H363" s="109"/>
      <c r="I363" s="109"/>
    </row>
    <row r="364" spans="4:9" x14ac:dyDescent="0.25">
      <c r="D364" s="109"/>
      <c r="G364" s="109"/>
      <c r="H364" s="109"/>
      <c r="I364" s="109"/>
    </row>
    <row r="365" spans="4:9" x14ac:dyDescent="0.25">
      <c r="D365" s="109"/>
      <c r="G365" s="109"/>
      <c r="H365" s="109"/>
      <c r="I365" s="109"/>
    </row>
    <row r="366" spans="4:9" x14ac:dyDescent="0.25">
      <c r="D366" s="109"/>
      <c r="G366" s="109"/>
      <c r="H366" s="109"/>
      <c r="I366" s="109"/>
    </row>
    <row r="367" spans="4:9" x14ac:dyDescent="0.25">
      <c r="D367" s="109"/>
      <c r="G367" s="109"/>
      <c r="H367" s="109"/>
      <c r="I367" s="109"/>
    </row>
    <row r="368" spans="4:9" x14ac:dyDescent="0.25">
      <c r="D368" s="109"/>
      <c r="G368" s="109"/>
      <c r="H368" s="109"/>
      <c r="I368" s="109"/>
    </row>
    <row r="369" spans="4:9" x14ac:dyDescent="0.25">
      <c r="D369" s="109"/>
      <c r="G369" s="109"/>
      <c r="H369" s="109"/>
      <c r="I369" s="109"/>
    </row>
    <row r="370" spans="4:9" x14ac:dyDescent="0.25">
      <c r="D370" s="109"/>
      <c r="G370" s="109"/>
      <c r="H370" s="109"/>
      <c r="I370" s="109"/>
    </row>
    <row r="371" spans="4:9" x14ac:dyDescent="0.25">
      <c r="D371" s="109"/>
      <c r="G371" s="109"/>
      <c r="H371" s="109"/>
      <c r="I371" s="109"/>
    </row>
    <row r="372" spans="4:9" x14ac:dyDescent="0.25">
      <c r="D372" s="109"/>
      <c r="G372" s="109"/>
      <c r="H372" s="109"/>
      <c r="I372" s="109"/>
    </row>
    <row r="373" spans="4:9" x14ac:dyDescent="0.25">
      <c r="D373" s="109"/>
      <c r="G373" s="109"/>
      <c r="H373" s="109"/>
      <c r="I373" s="109"/>
    </row>
    <row r="374" spans="4:9" x14ac:dyDescent="0.25">
      <c r="D374" s="109"/>
      <c r="G374" s="109"/>
      <c r="H374" s="109"/>
      <c r="I374" s="109"/>
    </row>
    <row r="375" spans="4:9" x14ac:dyDescent="0.25">
      <c r="D375" s="109"/>
      <c r="G375" s="109"/>
      <c r="H375" s="109"/>
      <c r="I375" s="109"/>
    </row>
    <row r="376" spans="4:9" x14ac:dyDescent="0.25">
      <c r="D376" s="109"/>
      <c r="G376" s="109"/>
      <c r="H376" s="109"/>
      <c r="I376" s="109"/>
    </row>
    <row r="377" spans="4:9" x14ac:dyDescent="0.25">
      <c r="D377" s="109"/>
      <c r="G377" s="109"/>
      <c r="H377" s="109"/>
      <c r="I377" s="109"/>
    </row>
    <row r="378" spans="4:9" x14ac:dyDescent="0.25">
      <c r="D378" s="109"/>
      <c r="G378" s="109"/>
      <c r="H378" s="109"/>
      <c r="I378" s="109"/>
    </row>
    <row r="379" spans="4:9" x14ac:dyDescent="0.25">
      <c r="D379" s="109"/>
      <c r="G379" s="109"/>
      <c r="H379" s="109"/>
      <c r="I379" s="109"/>
    </row>
    <row r="380" spans="4:9" x14ac:dyDescent="0.25">
      <c r="D380" s="109"/>
      <c r="G380" s="109"/>
      <c r="H380" s="109"/>
      <c r="I380" s="109"/>
    </row>
    <row r="381" spans="4:9" x14ac:dyDescent="0.25">
      <c r="D381" s="109"/>
      <c r="G381" s="109"/>
      <c r="H381" s="109"/>
      <c r="I381" s="109"/>
    </row>
    <row r="382" spans="4:9" x14ac:dyDescent="0.25">
      <c r="D382" s="109"/>
      <c r="G382" s="109"/>
      <c r="H382" s="109"/>
      <c r="I382" s="109"/>
    </row>
    <row r="383" spans="4:9" x14ac:dyDescent="0.25">
      <c r="D383" s="109"/>
      <c r="G383" s="109"/>
      <c r="H383" s="109"/>
      <c r="I383" s="109"/>
    </row>
    <row r="384" spans="4:9" x14ac:dyDescent="0.25">
      <c r="D384" s="109"/>
      <c r="G384" s="109"/>
      <c r="H384" s="109"/>
      <c r="I384" s="109"/>
    </row>
    <row r="385" spans="4:9" x14ac:dyDescent="0.25">
      <c r="D385" s="109"/>
      <c r="G385" s="109"/>
      <c r="H385" s="109"/>
      <c r="I385" s="109"/>
    </row>
    <row r="386" spans="4:9" x14ac:dyDescent="0.25">
      <c r="D386" s="109"/>
      <c r="G386" s="109"/>
      <c r="H386" s="109"/>
      <c r="I386" s="109"/>
    </row>
    <row r="387" spans="4:9" x14ac:dyDescent="0.25">
      <c r="D387" s="109"/>
      <c r="G387" s="109"/>
      <c r="H387" s="109"/>
      <c r="I387" s="109"/>
    </row>
    <row r="388" spans="4:9" x14ac:dyDescent="0.25">
      <c r="D388" s="109"/>
      <c r="G388" s="109"/>
      <c r="H388" s="109"/>
      <c r="I388" s="109"/>
    </row>
    <row r="389" spans="4:9" x14ac:dyDescent="0.25">
      <c r="D389" s="109"/>
      <c r="G389" s="109"/>
      <c r="H389" s="109"/>
      <c r="I389" s="109"/>
    </row>
    <row r="390" spans="4:9" x14ac:dyDescent="0.25">
      <c r="D390" s="109"/>
      <c r="G390" s="109"/>
      <c r="H390" s="109"/>
      <c r="I390" s="109"/>
    </row>
    <row r="391" spans="4:9" x14ac:dyDescent="0.25">
      <c r="D391" s="109"/>
      <c r="G391" s="109"/>
      <c r="H391" s="109"/>
      <c r="I391" s="109"/>
    </row>
    <row r="392" spans="4:9" x14ac:dyDescent="0.25">
      <c r="D392" s="109"/>
      <c r="G392" s="109"/>
      <c r="H392" s="109"/>
      <c r="I392" s="109"/>
    </row>
    <row r="393" spans="4:9" x14ac:dyDescent="0.25">
      <c r="D393" s="109"/>
      <c r="G393" s="109"/>
      <c r="H393" s="109"/>
      <c r="I393" s="109"/>
    </row>
    <row r="394" spans="4:9" x14ac:dyDescent="0.25">
      <c r="D394" s="109"/>
      <c r="G394" s="109"/>
      <c r="H394" s="109"/>
      <c r="I394" s="109"/>
    </row>
    <row r="395" spans="4:9" x14ac:dyDescent="0.25">
      <c r="D395" s="109"/>
      <c r="G395" s="109"/>
      <c r="H395" s="109"/>
      <c r="I395" s="109"/>
    </row>
    <row r="396" spans="4:9" x14ac:dyDescent="0.25">
      <c r="D396" s="109"/>
      <c r="G396" s="109"/>
      <c r="H396" s="109"/>
      <c r="I396" s="109"/>
    </row>
    <row r="397" spans="4:9" x14ac:dyDescent="0.25">
      <c r="D397" s="109"/>
      <c r="G397" s="109"/>
      <c r="H397" s="109"/>
      <c r="I397" s="109"/>
    </row>
    <row r="398" spans="4:9" x14ac:dyDescent="0.25">
      <c r="D398" s="109"/>
      <c r="G398" s="109"/>
      <c r="H398" s="109"/>
      <c r="I398" s="109"/>
    </row>
    <row r="399" spans="4:9" x14ac:dyDescent="0.25">
      <c r="D399" s="109"/>
      <c r="G399" s="109"/>
      <c r="H399" s="109"/>
      <c r="I399" s="109"/>
    </row>
    <row r="400" spans="4:9" x14ac:dyDescent="0.25">
      <c r="D400" s="109"/>
      <c r="G400" s="109"/>
      <c r="H400" s="109"/>
      <c r="I400" s="109"/>
    </row>
    <row r="401" spans="4:9" x14ac:dyDescent="0.25">
      <c r="D401" s="109"/>
      <c r="G401" s="109"/>
      <c r="H401" s="109"/>
      <c r="I401" s="109"/>
    </row>
    <row r="402" spans="4:9" x14ac:dyDescent="0.25">
      <c r="D402" s="109"/>
      <c r="G402" s="109"/>
      <c r="H402" s="109"/>
      <c r="I402" s="109"/>
    </row>
    <row r="403" spans="4:9" x14ac:dyDescent="0.25">
      <c r="D403" s="109"/>
      <c r="G403" s="109"/>
      <c r="H403" s="109"/>
      <c r="I403" s="109"/>
    </row>
    <row r="404" spans="4:9" x14ac:dyDescent="0.25">
      <c r="D404" s="109"/>
      <c r="G404" s="109"/>
      <c r="H404" s="109"/>
      <c r="I404" s="109"/>
    </row>
    <row r="405" spans="4:9" x14ac:dyDescent="0.25">
      <c r="D405" s="109"/>
      <c r="G405" s="109"/>
      <c r="H405" s="109"/>
      <c r="I405" s="109"/>
    </row>
    <row r="406" spans="4:9" x14ac:dyDescent="0.25">
      <c r="D406" s="109"/>
      <c r="G406" s="109"/>
      <c r="H406" s="109"/>
      <c r="I406" s="109"/>
    </row>
    <row r="407" spans="4:9" x14ac:dyDescent="0.25">
      <c r="D407" s="109"/>
      <c r="G407" s="109"/>
      <c r="H407" s="109"/>
      <c r="I407" s="109"/>
    </row>
    <row r="408" spans="4:9" x14ac:dyDescent="0.25">
      <c r="D408" s="109"/>
      <c r="G408" s="109"/>
      <c r="H408" s="109"/>
      <c r="I408" s="109"/>
    </row>
    <row r="409" spans="4:9" x14ac:dyDescent="0.25">
      <c r="D409" s="109"/>
      <c r="G409" s="109"/>
      <c r="H409" s="109"/>
      <c r="I409" s="109"/>
    </row>
    <row r="410" spans="4:9" x14ac:dyDescent="0.25">
      <c r="D410" s="109"/>
      <c r="G410" s="109"/>
      <c r="H410" s="109"/>
      <c r="I410" s="109"/>
    </row>
    <row r="411" spans="4:9" x14ac:dyDescent="0.25">
      <c r="D411" s="109"/>
      <c r="G411" s="109"/>
      <c r="H411" s="109"/>
      <c r="I411" s="109"/>
    </row>
    <row r="412" spans="4:9" x14ac:dyDescent="0.25">
      <c r="D412" s="109"/>
      <c r="G412" s="109"/>
      <c r="H412" s="109"/>
      <c r="I412" s="109"/>
    </row>
    <row r="413" spans="4:9" x14ac:dyDescent="0.25">
      <c r="D413" s="109"/>
      <c r="G413" s="109"/>
      <c r="H413" s="109"/>
      <c r="I413" s="109"/>
    </row>
    <row r="414" spans="4:9" x14ac:dyDescent="0.25">
      <c r="D414" s="109"/>
      <c r="G414" s="109"/>
      <c r="H414" s="109"/>
      <c r="I414" s="109"/>
    </row>
    <row r="415" spans="4:9" x14ac:dyDescent="0.25">
      <c r="D415" s="109"/>
      <c r="G415" s="109"/>
      <c r="H415" s="109"/>
      <c r="I415" s="109"/>
    </row>
    <row r="416" spans="4:9" x14ac:dyDescent="0.25">
      <c r="D416" s="109"/>
      <c r="G416" s="109"/>
      <c r="H416" s="109"/>
      <c r="I416" s="109"/>
    </row>
    <row r="417" spans="4:9" x14ac:dyDescent="0.25">
      <c r="D417" s="109"/>
      <c r="G417" s="109"/>
      <c r="H417" s="109"/>
      <c r="I417" s="109"/>
    </row>
    <row r="418" spans="4:9" x14ac:dyDescent="0.25">
      <c r="D418" s="109"/>
      <c r="G418" s="109"/>
      <c r="H418" s="109"/>
      <c r="I418" s="109"/>
    </row>
    <row r="419" spans="4:9" x14ac:dyDescent="0.25">
      <c r="D419" s="109"/>
      <c r="G419" s="109"/>
      <c r="H419" s="109"/>
      <c r="I419" s="109"/>
    </row>
    <row r="420" spans="4:9" x14ac:dyDescent="0.25">
      <c r="D420" s="109"/>
      <c r="G420" s="109"/>
      <c r="H420" s="109"/>
      <c r="I420" s="109"/>
    </row>
    <row r="421" spans="4:9" x14ac:dyDescent="0.25">
      <c r="D421" s="109"/>
      <c r="G421" s="109"/>
      <c r="H421" s="109"/>
      <c r="I421" s="109"/>
    </row>
    <row r="422" spans="4:9" x14ac:dyDescent="0.25">
      <c r="D422" s="109"/>
      <c r="G422" s="109"/>
      <c r="H422" s="109"/>
      <c r="I422" s="109"/>
    </row>
    <row r="423" spans="4:9" x14ac:dyDescent="0.25">
      <c r="D423" s="109"/>
      <c r="G423" s="109"/>
      <c r="H423" s="109"/>
      <c r="I423" s="109"/>
    </row>
    <row r="424" spans="4:9" x14ac:dyDescent="0.25">
      <c r="D424" s="109"/>
      <c r="G424" s="109"/>
      <c r="H424" s="109"/>
      <c r="I424" s="109"/>
    </row>
    <row r="425" spans="4:9" x14ac:dyDescent="0.25">
      <c r="D425" s="109"/>
      <c r="G425" s="109"/>
      <c r="H425" s="109"/>
      <c r="I425" s="109"/>
    </row>
    <row r="426" spans="4:9" x14ac:dyDescent="0.25">
      <c r="D426" s="109"/>
      <c r="G426" s="109"/>
      <c r="H426" s="109"/>
      <c r="I426" s="109"/>
    </row>
    <row r="427" spans="4:9" x14ac:dyDescent="0.25">
      <c r="D427" s="109"/>
      <c r="G427" s="109"/>
      <c r="H427" s="109"/>
      <c r="I427" s="109"/>
    </row>
    <row r="428" spans="4:9" x14ac:dyDescent="0.25">
      <c r="D428" s="109"/>
      <c r="G428" s="109"/>
      <c r="H428" s="109"/>
      <c r="I428" s="109"/>
    </row>
    <row r="429" spans="4:9" x14ac:dyDescent="0.25">
      <c r="D429" s="109"/>
      <c r="G429" s="109"/>
      <c r="H429" s="109"/>
      <c r="I429" s="109"/>
    </row>
    <row r="430" spans="4:9" x14ac:dyDescent="0.25">
      <c r="D430" s="109"/>
      <c r="G430" s="109"/>
      <c r="H430" s="109"/>
      <c r="I430" s="109"/>
    </row>
    <row r="431" spans="4:9" x14ac:dyDescent="0.25">
      <c r="D431" s="109"/>
      <c r="G431" s="109"/>
      <c r="H431" s="109"/>
      <c r="I431" s="109"/>
    </row>
    <row r="432" spans="4:9" x14ac:dyDescent="0.25">
      <c r="D432" s="109"/>
      <c r="G432" s="109"/>
      <c r="H432" s="109"/>
      <c r="I432" s="109"/>
    </row>
    <row r="433" spans="4:9" x14ac:dyDescent="0.25">
      <c r="D433" s="109"/>
      <c r="G433" s="109"/>
      <c r="H433" s="109"/>
      <c r="I433" s="109"/>
    </row>
    <row r="434" spans="4:9" x14ac:dyDescent="0.25">
      <c r="D434" s="109"/>
      <c r="G434" s="109"/>
      <c r="H434" s="109"/>
      <c r="I434" s="109"/>
    </row>
    <row r="435" spans="4:9" x14ac:dyDescent="0.25">
      <c r="D435" s="109"/>
      <c r="G435" s="109"/>
      <c r="H435" s="109"/>
      <c r="I435" s="109"/>
    </row>
    <row r="436" spans="4:9" x14ac:dyDescent="0.25">
      <c r="D436" s="109"/>
      <c r="G436" s="109"/>
      <c r="H436" s="109"/>
      <c r="I436" s="109"/>
    </row>
    <row r="437" spans="4:9" x14ac:dyDescent="0.25">
      <c r="D437" s="109"/>
      <c r="G437" s="109"/>
      <c r="H437" s="109"/>
      <c r="I437" s="109"/>
    </row>
    <row r="438" spans="4:9" x14ac:dyDescent="0.25">
      <c r="D438" s="109"/>
      <c r="G438" s="109"/>
      <c r="H438" s="109"/>
      <c r="I438" s="109"/>
    </row>
    <row r="439" spans="4:9" x14ac:dyDescent="0.25">
      <c r="D439" s="109"/>
      <c r="G439" s="109"/>
      <c r="H439" s="109"/>
      <c r="I439" s="109"/>
    </row>
    <row r="440" spans="4:9" x14ac:dyDescent="0.25">
      <c r="D440" s="109"/>
      <c r="G440" s="109"/>
      <c r="H440" s="109"/>
      <c r="I440" s="109"/>
    </row>
    <row r="441" spans="4:9" x14ac:dyDescent="0.25">
      <c r="D441" s="109"/>
      <c r="G441" s="109"/>
      <c r="H441" s="109"/>
      <c r="I441" s="109"/>
    </row>
    <row r="442" spans="4:9" x14ac:dyDescent="0.25">
      <c r="D442" s="109"/>
      <c r="G442" s="109"/>
      <c r="H442" s="109"/>
      <c r="I442" s="109"/>
    </row>
    <row r="443" spans="4:9" x14ac:dyDescent="0.25">
      <c r="D443" s="109"/>
      <c r="G443" s="109"/>
      <c r="H443" s="109"/>
      <c r="I443" s="109"/>
    </row>
    <row r="444" spans="4:9" x14ac:dyDescent="0.25">
      <c r="D444" s="109"/>
      <c r="G444" s="109"/>
      <c r="H444" s="109"/>
      <c r="I444" s="109"/>
    </row>
    <row r="445" spans="4:9" x14ac:dyDescent="0.25">
      <c r="D445" s="109"/>
      <c r="G445" s="109"/>
      <c r="H445" s="109"/>
      <c r="I445" s="109"/>
    </row>
    <row r="446" spans="4:9" x14ac:dyDescent="0.25">
      <c r="D446" s="109"/>
      <c r="G446" s="109"/>
      <c r="H446" s="109"/>
      <c r="I446" s="109"/>
    </row>
    <row r="447" spans="4:9" x14ac:dyDescent="0.25">
      <c r="D447" s="109"/>
      <c r="G447" s="109"/>
      <c r="H447" s="109"/>
      <c r="I447" s="109"/>
    </row>
    <row r="448" spans="4:9" x14ac:dyDescent="0.25">
      <c r="D448" s="109"/>
      <c r="G448" s="109"/>
      <c r="H448" s="109"/>
      <c r="I448" s="109"/>
    </row>
    <row r="449" spans="4:9" x14ac:dyDescent="0.25">
      <c r="D449" s="109"/>
      <c r="G449" s="109"/>
      <c r="H449" s="109"/>
      <c r="I449" s="109"/>
    </row>
    <row r="450" spans="4:9" x14ac:dyDescent="0.25">
      <c r="D450" s="109"/>
      <c r="G450" s="109"/>
      <c r="H450" s="109"/>
      <c r="I450" s="109"/>
    </row>
    <row r="451" spans="4:9" x14ac:dyDescent="0.25">
      <c r="D451" s="109"/>
      <c r="G451" s="109"/>
      <c r="H451" s="109"/>
      <c r="I451" s="109"/>
    </row>
    <row r="452" spans="4:9" x14ac:dyDescent="0.25">
      <c r="D452" s="109"/>
      <c r="G452" s="109"/>
      <c r="H452" s="109"/>
      <c r="I452" s="109"/>
    </row>
    <row r="453" spans="4:9" x14ac:dyDescent="0.25">
      <c r="D453" s="109"/>
      <c r="G453" s="109"/>
      <c r="H453" s="109"/>
      <c r="I453" s="109"/>
    </row>
    <row r="454" spans="4:9" x14ac:dyDescent="0.25">
      <c r="D454" s="109"/>
      <c r="G454" s="109"/>
      <c r="H454" s="109"/>
      <c r="I454" s="109"/>
    </row>
    <row r="455" spans="4:9" x14ac:dyDescent="0.25">
      <c r="D455" s="109"/>
      <c r="G455" s="109"/>
      <c r="H455" s="109"/>
      <c r="I455" s="109"/>
    </row>
    <row r="456" spans="4:9" x14ac:dyDescent="0.25">
      <c r="D456" s="109"/>
      <c r="G456" s="109"/>
      <c r="H456" s="109"/>
      <c r="I456" s="109"/>
    </row>
    <row r="457" spans="4:9" x14ac:dyDescent="0.25">
      <c r="D457" s="109"/>
      <c r="G457" s="109"/>
      <c r="H457" s="109"/>
      <c r="I457" s="109"/>
    </row>
    <row r="458" spans="4:9" x14ac:dyDescent="0.25">
      <c r="D458" s="109"/>
      <c r="G458" s="109"/>
      <c r="H458" s="109"/>
      <c r="I458" s="109"/>
    </row>
    <row r="459" spans="4:9" x14ac:dyDescent="0.25">
      <c r="D459" s="109"/>
      <c r="G459" s="109"/>
      <c r="H459" s="109"/>
      <c r="I459" s="109"/>
    </row>
    <row r="460" spans="4:9" x14ac:dyDescent="0.25">
      <c r="D460" s="109"/>
      <c r="G460" s="109"/>
      <c r="H460" s="109"/>
      <c r="I460" s="109"/>
    </row>
    <row r="461" spans="4:9" x14ac:dyDescent="0.25">
      <c r="D461" s="109"/>
      <c r="G461" s="109"/>
      <c r="H461" s="109"/>
      <c r="I461" s="109"/>
    </row>
    <row r="462" spans="4:9" x14ac:dyDescent="0.25">
      <c r="D462" s="109"/>
      <c r="G462" s="109"/>
      <c r="H462" s="109"/>
      <c r="I462" s="109"/>
    </row>
    <row r="463" spans="4:9" x14ac:dyDescent="0.25">
      <c r="D463" s="109"/>
      <c r="G463" s="109"/>
      <c r="H463" s="109"/>
      <c r="I463" s="109"/>
    </row>
    <row r="464" spans="4:9" x14ac:dyDescent="0.25">
      <c r="D464" s="109"/>
      <c r="G464" s="109"/>
      <c r="H464" s="109"/>
      <c r="I464" s="109"/>
    </row>
    <row r="465" spans="4:9" x14ac:dyDescent="0.25">
      <c r="D465" s="109"/>
      <c r="G465" s="109"/>
      <c r="H465" s="109"/>
      <c r="I465" s="109"/>
    </row>
    <row r="466" spans="4:9" x14ac:dyDescent="0.25">
      <c r="D466" s="109"/>
      <c r="G466" s="109"/>
      <c r="H466" s="109"/>
      <c r="I466" s="109"/>
    </row>
    <row r="467" spans="4:9" x14ac:dyDescent="0.25">
      <c r="D467" s="109"/>
      <c r="G467" s="109"/>
      <c r="H467" s="109"/>
      <c r="I467" s="109"/>
    </row>
    <row r="468" spans="4:9" x14ac:dyDescent="0.25">
      <c r="D468" s="109"/>
      <c r="G468" s="109"/>
      <c r="H468" s="109"/>
      <c r="I468" s="109"/>
    </row>
    <row r="469" spans="4:9" x14ac:dyDescent="0.25">
      <c r="D469" s="109"/>
      <c r="G469" s="109"/>
      <c r="H469" s="109"/>
      <c r="I469" s="109"/>
    </row>
    <row r="470" spans="4:9" x14ac:dyDescent="0.25">
      <c r="D470" s="109"/>
      <c r="G470" s="109"/>
      <c r="H470" s="109"/>
      <c r="I470" s="109"/>
    </row>
    <row r="471" spans="4:9" x14ac:dyDescent="0.25">
      <c r="D471" s="109"/>
      <c r="G471" s="109"/>
      <c r="H471" s="109"/>
      <c r="I471" s="109"/>
    </row>
    <row r="472" spans="4:9" x14ac:dyDescent="0.25">
      <c r="D472" s="109"/>
      <c r="G472" s="109"/>
      <c r="H472" s="109"/>
      <c r="I472" s="109"/>
    </row>
    <row r="473" spans="4:9" x14ac:dyDescent="0.25">
      <c r="D473" s="109"/>
      <c r="G473" s="109"/>
      <c r="H473" s="109"/>
      <c r="I473" s="109"/>
    </row>
    <row r="474" spans="4:9" x14ac:dyDescent="0.25">
      <c r="D474" s="109"/>
      <c r="G474" s="109"/>
      <c r="H474" s="109"/>
      <c r="I474" s="109"/>
    </row>
    <row r="475" spans="4:9" x14ac:dyDescent="0.25">
      <c r="D475" s="109"/>
      <c r="G475" s="109"/>
      <c r="H475" s="109"/>
      <c r="I475" s="109"/>
    </row>
    <row r="476" spans="4:9" x14ac:dyDescent="0.25">
      <c r="D476" s="109"/>
      <c r="G476" s="109"/>
      <c r="H476" s="109"/>
      <c r="I476" s="109"/>
    </row>
    <row r="477" spans="4:9" x14ac:dyDescent="0.25">
      <c r="D477" s="109"/>
      <c r="G477" s="109"/>
      <c r="H477" s="109"/>
      <c r="I477" s="109"/>
    </row>
    <row r="478" spans="4:9" x14ac:dyDescent="0.25">
      <c r="D478" s="109"/>
      <c r="G478" s="109"/>
      <c r="H478" s="109"/>
      <c r="I478" s="109"/>
    </row>
    <row r="479" spans="4:9" x14ac:dyDescent="0.25">
      <c r="D479" s="109"/>
      <c r="G479" s="109"/>
      <c r="H479" s="109"/>
      <c r="I479" s="109"/>
    </row>
    <row r="480" spans="4:9" x14ac:dyDescent="0.25">
      <c r="D480" s="109"/>
      <c r="G480" s="109"/>
      <c r="H480" s="109"/>
      <c r="I480" s="109"/>
    </row>
    <row r="481" spans="4:9" x14ac:dyDescent="0.25">
      <c r="D481" s="109"/>
      <c r="G481" s="109"/>
      <c r="H481" s="109"/>
      <c r="I481" s="109"/>
    </row>
    <row r="482" spans="4:9" x14ac:dyDescent="0.25">
      <c r="D482" s="109"/>
      <c r="G482" s="109"/>
      <c r="H482" s="109"/>
      <c r="I482" s="109"/>
    </row>
    <row r="483" spans="4:9" x14ac:dyDescent="0.25">
      <c r="D483" s="109"/>
      <c r="G483" s="109"/>
      <c r="H483" s="109"/>
      <c r="I483" s="109"/>
    </row>
    <row r="484" spans="4:9" x14ac:dyDescent="0.25">
      <c r="D484" s="109"/>
      <c r="G484" s="109"/>
      <c r="H484" s="109"/>
      <c r="I484" s="109"/>
    </row>
    <row r="485" spans="4:9" x14ac:dyDescent="0.25">
      <c r="D485" s="109"/>
      <c r="G485" s="109"/>
      <c r="H485" s="109"/>
      <c r="I485" s="109"/>
    </row>
    <row r="486" spans="4:9" x14ac:dyDescent="0.25">
      <c r="D486" s="109"/>
      <c r="G486" s="109"/>
      <c r="H486" s="109"/>
      <c r="I486" s="109"/>
    </row>
    <row r="487" spans="4:9" x14ac:dyDescent="0.25">
      <c r="D487" s="109"/>
      <c r="G487" s="109"/>
      <c r="H487" s="109"/>
      <c r="I487" s="109"/>
    </row>
    <row r="488" spans="4:9" x14ac:dyDescent="0.25">
      <c r="D488" s="109"/>
      <c r="G488" s="109"/>
      <c r="H488" s="109"/>
      <c r="I488" s="109"/>
    </row>
    <row r="489" spans="4:9" x14ac:dyDescent="0.25">
      <c r="D489" s="109"/>
      <c r="G489" s="109"/>
      <c r="H489" s="109"/>
      <c r="I489" s="109"/>
    </row>
    <row r="490" spans="4:9" x14ac:dyDescent="0.25">
      <c r="D490" s="109"/>
      <c r="G490" s="109"/>
      <c r="H490" s="109"/>
      <c r="I490" s="109"/>
    </row>
    <row r="491" spans="4:9" x14ac:dyDescent="0.25">
      <c r="D491" s="109"/>
      <c r="G491" s="109"/>
      <c r="H491" s="109"/>
      <c r="I491" s="109"/>
    </row>
    <row r="492" spans="4:9" x14ac:dyDescent="0.25">
      <c r="D492" s="109"/>
      <c r="G492" s="109"/>
      <c r="H492" s="109"/>
      <c r="I492" s="109"/>
    </row>
    <row r="493" spans="4:9" x14ac:dyDescent="0.25">
      <c r="D493" s="109"/>
      <c r="G493" s="109"/>
      <c r="H493" s="109"/>
      <c r="I493" s="109"/>
    </row>
    <row r="494" spans="4:9" x14ac:dyDescent="0.25">
      <c r="D494" s="109"/>
      <c r="G494" s="109"/>
      <c r="H494" s="109"/>
      <c r="I494" s="109"/>
    </row>
    <row r="495" spans="4:9" x14ac:dyDescent="0.25">
      <c r="D495" s="109"/>
      <c r="G495" s="109"/>
      <c r="H495" s="109"/>
      <c r="I495" s="109"/>
    </row>
    <row r="496" spans="4:9" x14ac:dyDescent="0.25">
      <c r="D496" s="109"/>
      <c r="G496" s="109"/>
      <c r="H496" s="109"/>
      <c r="I496" s="109"/>
    </row>
    <row r="497" spans="4:9" x14ac:dyDescent="0.25">
      <c r="D497" s="109"/>
      <c r="G497" s="109"/>
      <c r="H497" s="109"/>
      <c r="I497" s="109"/>
    </row>
    <row r="498" spans="4:9" x14ac:dyDescent="0.25">
      <c r="D498" s="109"/>
      <c r="G498" s="109"/>
      <c r="H498" s="109"/>
      <c r="I498" s="109"/>
    </row>
    <row r="499" spans="4:9" x14ac:dyDescent="0.25">
      <c r="D499" s="109"/>
      <c r="G499" s="109"/>
      <c r="H499" s="109"/>
      <c r="I499" s="109"/>
    </row>
    <row r="500" spans="4:9" x14ac:dyDescent="0.25">
      <c r="D500" s="109"/>
      <c r="G500" s="109"/>
      <c r="H500" s="109"/>
      <c r="I500" s="109"/>
    </row>
    <row r="501" spans="4:9" x14ac:dyDescent="0.25">
      <c r="D501" s="109"/>
      <c r="G501" s="109"/>
      <c r="H501" s="109"/>
      <c r="I501" s="109"/>
    </row>
    <row r="502" spans="4:9" x14ac:dyDescent="0.25">
      <c r="D502" s="109"/>
      <c r="G502" s="109"/>
      <c r="H502" s="109"/>
      <c r="I502" s="109"/>
    </row>
    <row r="503" spans="4:9" x14ac:dyDescent="0.25">
      <c r="D503" s="109"/>
      <c r="G503" s="109"/>
      <c r="H503" s="109"/>
      <c r="I503" s="109"/>
    </row>
    <row r="504" spans="4:9" x14ac:dyDescent="0.25">
      <c r="D504" s="109"/>
      <c r="G504" s="109"/>
      <c r="H504" s="109"/>
      <c r="I504" s="109"/>
    </row>
    <row r="505" spans="4:9" x14ac:dyDescent="0.25">
      <c r="D505" s="109"/>
      <c r="G505" s="109"/>
      <c r="H505" s="109"/>
      <c r="I505" s="109"/>
    </row>
    <row r="506" spans="4:9" x14ac:dyDescent="0.25">
      <c r="D506" s="109"/>
      <c r="G506" s="109"/>
      <c r="H506" s="109"/>
      <c r="I506" s="109"/>
    </row>
    <row r="507" spans="4:9" x14ac:dyDescent="0.25">
      <c r="D507" s="109"/>
      <c r="G507" s="109"/>
      <c r="H507" s="109"/>
      <c r="I507" s="109"/>
    </row>
    <row r="508" spans="4:9" x14ac:dyDescent="0.25">
      <c r="D508" s="109"/>
      <c r="G508" s="109"/>
      <c r="H508" s="109"/>
      <c r="I508" s="109"/>
    </row>
    <row r="509" spans="4:9" x14ac:dyDescent="0.25">
      <c r="D509" s="109"/>
      <c r="G509" s="109"/>
      <c r="H509" s="109"/>
      <c r="I509" s="109"/>
    </row>
    <row r="510" spans="4:9" x14ac:dyDescent="0.25">
      <c r="D510" s="109"/>
      <c r="G510" s="109"/>
      <c r="H510" s="109"/>
      <c r="I510" s="109"/>
    </row>
    <row r="511" spans="4:9" x14ac:dyDescent="0.25">
      <c r="D511" s="109"/>
      <c r="G511" s="109"/>
      <c r="H511" s="109"/>
      <c r="I511" s="109"/>
    </row>
    <row r="512" spans="4:9" x14ac:dyDescent="0.25">
      <c r="D512" s="109"/>
      <c r="G512" s="109"/>
      <c r="H512" s="109"/>
      <c r="I512" s="109"/>
    </row>
    <row r="513" spans="4:9" x14ac:dyDescent="0.25">
      <c r="D513" s="109"/>
      <c r="G513" s="109"/>
      <c r="H513" s="109"/>
      <c r="I513" s="109"/>
    </row>
    <row r="514" spans="4:9" x14ac:dyDescent="0.25">
      <c r="D514" s="109"/>
      <c r="G514" s="109"/>
      <c r="H514" s="109"/>
      <c r="I514" s="109"/>
    </row>
    <row r="515" spans="4:9" x14ac:dyDescent="0.25">
      <c r="D515" s="109"/>
      <c r="G515" s="109"/>
      <c r="H515" s="109"/>
      <c r="I515" s="109"/>
    </row>
    <row r="516" spans="4:9" x14ac:dyDescent="0.25">
      <c r="D516" s="109"/>
      <c r="G516" s="109"/>
      <c r="H516" s="109"/>
      <c r="I516" s="109"/>
    </row>
    <row r="517" spans="4:9" x14ac:dyDescent="0.25">
      <c r="D517" s="109"/>
      <c r="G517" s="109"/>
      <c r="H517" s="109"/>
      <c r="I517" s="109"/>
    </row>
    <row r="518" spans="4:9" x14ac:dyDescent="0.25">
      <c r="D518" s="109"/>
      <c r="G518" s="109"/>
      <c r="H518" s="109"/>
      <c r="I518" s="109"/>
    </row>
    <row r="519" spans="4:9" x14ac:dyDescent="0.25">
      <c r="D519" s="109"/>
      <c r="G519" s="109"/>
      <c r="H519" s="109"/>
      <c r="I519" s="109"/>
    </row>
    <row r="520" spans="4:9" x14ac:dyDescent="0.25">
      <c r="D520" s="109"/>
      <c r="G520" s="109"/>
      <c r="H520" s="109"/>
      <c r="I520" s="109"/>
    </row>
    <row r="521" spans="4:9" x14ac:dyDescent="0.25">
      <c r="D521" s="109"/>
      <c r="G521" s="109"/>
      <c r="H521" s="109"/>
      <c r="I521" s="109"/>
    </row>
    <row r="522" spans="4:9" x14ac:dyDescent="0.25">
      <c r="D522" s="109"/>
      <c r="G522" s="109"/>
      <c r="H522" s="109"/>
      <c r="I522" s="109"/>
    </row>
    <row r="523" spans="4:9" x14ac:dyDescent="0.25">
      <c r="D523" s="109"/>
      <c r="G523" s="109"/>
      <c r="H523" s="109"/>
      <c r="I523" s="109"/>
    </row>
    <row r="524" spans="4:9" x14ac:dyDescent="0.25">
      <c r="D524" s="109"/>
      <c r="G524" s="109"/>
      <c r="H524" s="109"/>
      <c r="I524" s="109"/>
    </row>
    <row r="525" spans="4:9" x14ac:dyDescent="0.25">
      <c r="D525" s="109"/>
      <c r="G525" s="109"/>
      <c r="H525" s="109"/>
      <c r="I525" s="109"/>
    </row>
    <row r="526" spans="4:9" x14ac:dyDescent="0.25">
      <c r="D526" s="109"/>
      <c r="G526" s="109"/>
      <c r="H526" s="109"/>
      <c r="I526" s="109"/>
    </row>
    <row r="527" spans="4:9" x14ac:dyDescent="0.25">
      <c r="D527" s="109"/>
      <c r="G527" s="109"/>
      <c r="H527" s="109"/>
      <c r="I527" s="109"/>
    </row>
    <row r="528" spans="4:9" x14ac:dyDescent="0.25">
      <c r="D528" s="109"/>
      <c r="G528" s="109"/>
      <c r="H528" s="109"/>
      <c r="I528" s="109"/>
    </row>
    <row r="529" spans="4:9" x14ac:dyDescent="0.25">
      <c r="D529" s="109"/>
      <c r="G529" s="109"/>
      <c r="H529" s="109"/>
      <c r="I529" s="109"/>
    </row>
    <row r="530" spans="4:9" x14ac:dyDescent="0.25">
      <c r="D530" s="109"/>
      <c r="G530" s="109"/>
      <c r="H530" s="109"/>
      <c r="I530" s="109"/>
    </row>
    <row r="531" spans="4:9" x14ac:dyDescent="0.25">
      <c r="D531" s="109"/>
      <c r="G531" s="109"/>
      <c r="H531" s="109"/>
      <c r="I531" s="109"/>
    </row>
    <row r="532" spans="4:9" x14ac:dyDescent="0.25">
      <c r="D532" s="109"/>
      <c r="G532" s="109"/>
      <c r="H532" s="109"/>
      <c r="I532" s="109"/>
    </row>
    <row r="533" spans="4:9" x14ac:dyDescent="0.25">
      <c r="D533" s="109"/>
      <c r="G533" s="109"/>
      <c r="H533" s="109"/>
      <c r="I533" s="109"/>
    </row>
    <row r="534" spans="4:9" x14ac:dyDescent="0.25">
      <c r="D534" s="109"/>
      <c r="G534" s="109"/>
      <c r="H534" s="109"/>
      <c r="I534" s="109"/>
    </row>
    <row r="535" spans="4:9" x14ac:dyDescent="0.25">
      <c r="D535" s="109"/>
      <c r="G535" s="109"/>
      <c r="H535" s="109"/>
      <c r="I535" s="109"/>
    </row>
    <row r="536" spans="4:9" x14ac:dyDescent="0.25">
      <c r="D536" s="109"/>
      <c r="G536" s="109"/>
      <c r="H536" s="109"/>
      <c r="I536" s="109"/>
    </row>
    <row r="537" spans="4:9" x14ac:dyDescent="0.25">
      <c r="D537" s="109"/>
      <c r="G537" s="109"/>
      <c r="H537" s="109"/>
      <c r="I537" s="109"/>
    </row>
    <row r="538" spans="4:9" x14ac:dyDescent="0.25">
      <c r="D538" s="109"/>
      <c r="G538" s="109"/>
      <c r="H538" s="109"/>
      <c r="I538" s="109"/>
    </row>
    <row r="539" spans="4:9" x14ac:dyDescent="0.25">
      <c r="D539" s="109"/>
      <c r="G539" s="109"/>
      <c r="H539" s="109"/>
      <c r="I539" s="109"/>
    </row>
    <row r="540" spans="4:9" x14ac:dyDescent="0.25">
      <c r="D540" s="109"/>
      <c r="G540" s="109"/>
      <c r="H540" s="109"/>
      <c r="I540" s="109"/>
    </row>
    <row r="541" spans="4:9" x14ac:dyDescent="0.25">
      <c r="D541" s="109"/>
      <c r="G541" s="109"/>
      <c r="H541" s="109"/>
      <c r="I541" s="109"/>
    </row>
    <row r="542" spans="4:9" x14ac:dyDescent="0.25">
      <c r="D542" s="109"/>
      <c r="G542" s="109"/>
      <c r="H542" s="109"/>
      <c r="I542" s="109"/>
    </row>
    <row r="543" spans="4:9" x14ac:dyDescent="0.25">
      <c r="D543" s="109"/>
      <c r="G543" s="109"/>
      <c r="H543" s="109"/>
      <c r="I543" s="109"/>
    </row>
    <row r="544" spans="4:9" x14ac:dyDescent="0.25">
      <c r="D544" s="109"/>
      <c r="G544" s="109"/>
      <c r="H544" s="109"/>
      <c r="I544" s="109"/>
    </row>
    <row r="545" spans="4:9" x14ac:dyDescent="0.25">
      <c r="D545" s="109"/>
      <c r="G545" s="109"/>
      <c r="H545" s="109"/>
      <c r="I545" s="109"/>
    </row>
    <row r="546" spans="4:9" x14ac:dyDescent="0.25">
      <c r="D546" s="109"/>
      <c r="G546" s="109"/>
      <c r="H546" s="109"/>
      <c r="I546" s="109"/>
    </row>
    <row r="547" spans="4:9" x14ac:dyDescent="0.25">
      <c r="D547" s="109"/>
      <c r="G547" s="109"/>
      <c r="H547" s="109"/>
      <c r="I547" s="109"/>
    </row>
    <row r="548" spans="4:9" x14ac:dyDescent="0.25">
      <c r="D548" s="109"/>
      <c r="G548" s="109"/>
      <c r="H548" s="109"/>
      <c r="I548" s="109"/>
    </row>
    <row r="549" spans="4:9" x14ac:dyDescent="0.25">
      <c r="D549" s="109"/>
      <c r="G549" s="109"/>
      <c r="H549" s="109"/>
      <c r="I549" s="109"/>
    </row>
    <row r="550" spans="4:9" x14ac:dyDescent="0.25">
      <c r="D550" s="109"/>
      <c r="G550" s="109"/>
      <c r="H550" s="109"/>
      <c r="I550" s="109"/>
    </row>
    <row r="551" spans="4:9" x14ac:dyDescent="0.25">
      <c r="D551" s="109"/>
      <c r="G551" s="109"/>
      <c r="H551" s="109"/>
      <c r="I551" s="109"/>
    </row>
    <row r="552" spans="4:9" x14ac:dyDescent="0.25">
      <c r="D552" s="109"/>
      <c r="G552" s="109"/>
      <c r="H552" s="109"/>
      <c r="I552" s="109"/>
    </row>
    <row r="553" spans="4:9" x14ac:dyDescent="0.25">
      <c r="D553" s="109"/>
      <c r="G553" s="109"/>
      <c r="H553" s="109"/>
      <c r="I553" s="109"/>
    </row>
    <row r="554" spans="4:9" x14ac:dyDescent="0.25">
      <c r="D554" s="109"/>
      <c r="G554" s="109"/>
      <c r="H554" s="109"/>
      <c r="I554" s="109"/>
    </row>
    <row r="555" spans="4:9" x14ac:dyDescent="0.25">
      <c r="D555" s="109"/>
      <c r="G555" s="109"/>
      <c r="H555" s="109"/>
      <c r="I555" s="109"/>
    </row>
    <row r="556" spans="4:9" x14ac:dyDescent="0.25">
      <c r="D556" s="109"/>
      <c r="G556" s="109"/>
      <c r="H556" s="109"/>
      <c r="I556" s="109"/>
    </row>
    <row r="557" spans="4:9" x14ac:dyDescent="0.25">
      <c r="D557" s="109"/>
      <c r="G557" s="109"/>
      <c r="H557" s="109"/>
      <c r="I557" s="109"/>
    </row>
    <row r="558" spans="4:9" x14ac:dyDescent="0.25">
      <c r="D558" s="109"/>
      <c r="G558" s="109"/>
      <c r="H558" s="109"/>
      <c r="I558" s="109"/>
    </row>
    <row r="559" spans="4:9" x14ac:dyDescent="0.25">
      <c r="D559" s="109"/>
      <c r="G559" s="109"/>
      <c r="H559" s="109"/>
      <c r="I559" s="109"/>
    </row>
    <row r="560" spans="4:9" x14ac:dyDescent="0.25">
      <c r="D560" s="109"/>
      <c r="G560" s="109"/>
      <c r="H560" s="109"/>
      <c r="I560" s="109"/>
    </row>
    <row r="561" spans="4:9" x14ac:dyDescent="0.25">
      <c r="D561" s="109"/>
      <c r="G561" s="109"/>
      <c r="H561" s="109"/>
      <c r="I561" s="109"/>
    </row>
    <row r="562" spans="4:9" x14ac:dyDescent="0.25">
      <c r="D562" s="109"/>
      <c r="G562" s="109"/>
      <c r="H562" s="109"/>
      <c r="I562" s="109"/>
    </row>
    <row r="563" spans="4:9" x14ac:dyDescent="0.25">
      <c r="D563" s="109"/>
      <c r="G563" s="109"/>
      <c r="H563" s="109"/>
      <c r="I563" s="109"/>
    </row>
    <row r="564" spans="4:9" x14ac:dyDescent="0.25">
      <c r="D564" s="109"/>
      <c r="G564" s="109"/>
      <c r="H564" s="109"/>
      <c r="I564" s="109"/>
    </row>
    <row r="565" spans="4:9" x14ac:dyDescent="0.25">
      <c r="D565" s="109"/>
      <c r="G565" s="109"/>
      <c r="H565" s="109"/>
      <c r="I565" s="109"/>
    </row>
    <row r="566" spans="4:9" x14ac:dyDescent="0.25">
      <c r="D566" s="109"/>
      <c r="G566" s="109"/>
      <c r="H566" s="109"/>
      <c r="I566" s="109"/>
    </row>
    <row r="567" spans="4:9" x14ac:dyDescent="0.25">
      <c r="D567" s="109"/>
      <c r="G567" s="109"/>
      <c r="H567" s="109"/>
      <c r="I567" s="109"/>
    </row>
    <row r="568" spans="4:9" x14ac:dyDescent="0.25">
      <c r="D568" s="109"/>
      <c r="G568" s="109"/>
      <c r="H568" s="109"/>
      <c r="I568" s="109"/>
    </row>
    <row r="569" spans="4:9" x14ac:dyDescent="0.25">
      <c r="D569" s="109"/>
      <c r="G569" s="109"/>
      <c r="H569" s="109"/>
      <c r="I569" s="109"/>
    </row>
    <row r="570" spans="4:9" x14ac:dyDescent="0.25">
      <c r="D570" s="109"/>
      <c r="G570" s="109"/>
      <c r="H570" s="109"/>
      <c r="I570" s="109"/>
    </row>
    <row r="571" spans="4:9" x14ac:dyDescent="0.25">
      <c r="D571" s="109"/>
      <c r="G571" s="109"/>
      <c r="H571" s="109"/>
      <c r="I571" s="109"/>
    </row>
    <row r="572" spans="4:9" x14ac:dyDescent="0.25">
      <c r="D572" s="109"/>
      <c r="G572" s="109"/>
      <c r="H572" s="109"/>
      <c r="I572" s="109"/>
    </row>
    <row r="573" spans="4:9" x14ac:dyDescent="0.25">
      <c r="D573" s="109"/>
      <c r="G573" s="109"/>
      <c r="H573" s="109"/>
      <c r="I573" s="109"/>
    </row>
    <row r="574" spans="4:9" x14ac:dyDescent="0.25">
      <c r="D574" s="109"/>
      <c r="G574" s="109"/>
      <c r="H574" s="109"/>
      <c r="I574" s="109"/>
    </row>
    <row r="575" spans="4:9" x14ac:dyDescent="0.25">
      <c r="D575" s="109"/>
      <c r="G575" s="109"/>
      <c r="H575" s="109"/>
      <c r="I575" s="109"/>
    </row>
    <row r="576" spans="4:9" x14ac:dyDescent="0.25">
      <c r="D576" s="109"/>
      <c r="G576" s="109"/>
      <c r="H576" s="109"/>
      <c r="I576" s="109"/>
    </row>
    <row r="577" spans="4:9" x14ac:dyDescent="0.25">
      <c r="D577" s="109"/>
      <c r="G577" s="109"/>
      <c r="H577" s="109"/>
      <c r="I577" s="109"/>
    </row>
    <row r="578" spans="4:9" x14ac:dyDescent="0.25">
      <c r="D578" s="109"/>
      <c r="G578" s="109"/>
      <c r="H578" s="109"/>
      <c r="I578" s="109"/>
    </row>
    <row r="579" spans="4:9" x14ac:dyDescent="0.25">
      <c r="D579" s="109"/>
      <c r="G579" s="109"/>
      <c r="H579" s="109"/>
      <c r="I579" s="109"/>
    </row>
    <row r="580" spans="4:9" x14ac:dyDescent="0.25">
      <c r="D580" s="109"/>
      <c r="G580" s="109"/>
      <c r="H580" s="109"/>
      <c r="I580" s="109"/>
    </row>
    <row r="581" spans="4:9" x14ac:dyDescent="0.25">
      <c r="D581" s="109"/>
      <c r="G581" s="109"/>
      <c r="H581" s="109"/>
      <c r="I581" s="109"/>
    </row>
    <row r="582" spans="4:9" x14ac:dyDescent="0.25">
      <c r="D582" s="109"/>
      <c r="G582" s="109"/>
      <c r="H582" s="109"/>
      <c r="I582" s="109"/>
    </row>
    <row r="583" spans="4:9" x14ac:dyDescent="0.25">
      <c r="D583" s="109"/>
      <c r="G583" s="109"/>
      <c r="H583" s="109"/>
      <c r="I583" s="109"/>
    </row>
    <row r="584" spans="4:9" x14ac:dyDescent="0.25">
      <c r="D584" s="109"/>
      <c r="G584" s="109"/>
      <c r="H584" s="109"/>
      <c r="I584" s="109"/>
    </row>
    <row r="585" spans="4:9" x14ac:dyDescent="0.25">
      <c r="D585" s="109"/>
      <c r="G585" s="109"/>
      <c r="H585" s="109"/>
      <c r="I585" s="109"/>
    </row>
    <row r="586" spans="4:9" x14ac:dyDescent="0.25">
      <c r="D586" s="109"/>
      <c r="G586" s="109"/>
      <c r="H586" s="109"/>
      <c r="I586" s="109"/>
    </row>
    <row r="587" spans="4:9" x14ac:dyDescent="0.25">
      <c r="D587" s="109"/>
      <c r="G587" s="109"/>
      <c r="H587" s="109"/>
      <c r="I587" s="109"/>
    </row>
    <row r="588" spans="4:9" x14ac:dyDescent="0.25">
      <c r="D588" s="109"/>
      <c r="G588" s="109"/>
      <c r="H588" s="109"/>
      <c r="I588" s="109"/>
    </row>
    <row r="589" spans="4:9" x14ac:dyDescent="0.25">
      <c r="D589" s="109"/>
      <c r="G589" s="109"/>
      <c r="H589" s="109"/>
      <c r="I589" s="109"/>
    </row>
    <row r="590" spans="4:9" x14ac:dyDescent="0.25">
      <c r="D590" s="109"/>
      <c r="G590" s="109"/>
      <c r="H590" s="109"/>
      <c r="I590" s="109"/>
    </row>
    <row r="591" spans="4:9" x14ac:dyDescent="0.25">
      <c r="D591" s="109"/>
      <c r="G591" s="109"/>
      <c r="H591" s="109"/>
      <c r="I591" s="109"/>
    </row>
    <row r="592" spans="4:9" x14ac:dyDescent="0.25">
      <c r="D592" s="109"/>
      <c r="G592" s="109"/>
      <c r="H592" s="109"/>
      <c r="I592" s="109"/>
    </row>
    <row r="593" spans="4:9" x14ac:dyDescent="0.25">
      <c r="D593" s="109"/>
      <c r="G593" s="109"/>
      <c r="H593" s="109"/>
      <c r="I593" s="109"/>
    </row>
    <row r="594" spans="4:9" x14ac:dyDescent="0.25">
      <c r="D594" s="109"/>
      <c r="G594" s="109"/>
      <c r="H594" s="109"/>
      <c r="I594" s="109"/>
    </row>
    <row r="595" spans="4:9" x14ac:dyDescent="0.25">
      <c r="D595" s="109"/>
      <c r="G595" s="109"/>
      <c r="H595" s="109"/>
      <c r="I595" s="109"/>
    </row>
    <row r="596" spans="4:9" x14ac:dyDescent="0.25">
      <c r="D596" s="109"/>
      <c r="G596" s="109"/>
      <c r="H596" s="109"/>
      <c r="I596" s="109"/>
    </row>
    <row r="597" spans="4:9" x14ac:dyDescent="0.25">
      <c r="D597" s="109"/>
      <c r="G597" s="109"/>
      <c r="H597" s="109"/>
      <c r="I597" s="109"/>
    </row>
    <row r="598" spans="4:9" x14ac:dyDescent="0.25">
      <c r="D598" s="109"/>
      <c r="G598" s="109"/>
      <c r="H598" s="109"/>
      <c r="I598" s="109"/>
    </row>
    <row r="599" spans="4:9" x14ac:dyDescent="0.25">
      <c r="D599" s="109"/>
      <c r="G599" s="109"/>
      <c r="H599" s="109"/>
      <c r="I599" s="109"/>
    </row>
    <row r="600" spans="4:9" x14ac:dyDescent="0.25">
      <c r="D600" s="109"/>
      <c r="G600" s="109"/>
      <c r="H600" s="109"/>
      <c r="I600" s="109"/>
    </row>
    <row r="601" spans="4:9" x14ac:dyDescent="0.25">
      <c r="D601" s="109"/>
      <c r="G601" s="109"/>
      <c r="H601" s="109"/>
      <c r="I601" s="109"/>
    </row>
    <row r="602" spans="4:9" x14ac:dyDescent="0.25">
      <c r="D602" s="109"/>
      <c r="G602" s="109"/>
      <c r="H602" s="109"/>
      <c r="I602" s="109"/>
    </row>
    <row r="603" spans="4:9" x14ac:dyDescent="0.25">
      <c r="D603" s="109"/>
      <c r="G603" s="109"/>
      <c r="H603" s="109"/>
      <c r="I603" s="109"/>
    </row>
    <row r="604" spans="4:9" x14ac:dyDescent="0.25">
      <c r="D604" s="109"/>
      <c r="G604" s="109"/>
      <c r="H604" s="109"/>
      <c r="I604" s="109"/>
    </row>
    <row r="605" spans="4:9" x14ac:dyDescent="0.25">
      <c r="D605" s="109"/>
      <c r="G605" s="109"/>
      <c r="H605" s="109"/>
      <c r="I605" s="109"/>
    </row>
    <row r="606" spans="4:9" x14ac:dyDescent="0.25">
      <c r="D606" s="109"/>
      <c r="G606" s="109"/>
      <c r="H606" s="109"/>
      <c r="I606" s="109"/>
    </row>
    <row r="607" spans="4:9" x14ac:dyDescent="0.25">
      <c r="D607" s="109"/>
      <c r="G607" s="109"/>
      <c r="H607" s="109"/>
      <c r="I607" s="109"/>
    </row>
    <row r="608" spans="4:9" x14ac:dyDescent="0.25">
      <c r="D608" s="109"/>
      <c r="G608" s="109"/>
      <c r="H608" s="109"/>
      <c r="I608" s="109"/>
    </row>
    <row r="609" spans="4:9" x14ac:dyDescent="0.25">
      <c r="D609" s="109"/>
      <c r="G609" s="109"/>
      <c r="H609" s="109"/>
      <c r="I609" s="109"/>
    </row>
    <row r="610" spans="4:9" x14ac:dyDescent="0.25">
      <c r="D610" s="109"/>
      <c r="G610" s="109"/>
      <c r="H610" s="109"/>
      <c r="I610" s="109"/>
    </row>
    <row r="611" spans="4:9" x14ac:dyDescent="0.25">
      <c r="D611" s="109"/>
      <c r="G611" s="109"/>
      <c r="H611" s="109"/>
      <c r="I611" s="109"/>
    </row>
    <row r="612" spans="4:9" x14ac:dyDescent="0.25">
      <c r="D612" s="109"/>
      <c r="G612" s="109"/>
      <c r="H612" s="109"/>
      <c r="I612" s="109"/>
    </row>
    <row r="613" spans="4:9" x14ac:dyDescent="0.25">
      <c r="D613" s="109"/>
      <c r="G613" s="109"/>
      <c r="H613" s="109"/>
      <c r="I613" s="109"/>
    </row>
    <row r="614" spans="4:9" x14ac:dyDescent="0.25">
      <c r="D614" s="109"/>
      <c r="G614" s="109"/>
      <c r="H614" s="109"/>
      <c r="I614" s="109"/>
    </row>
    <row r="615" spans="4:9" x14ac:dyDescent="0.25">
      <c r="D615" s="109"/>
      <c r="G615" s="109"/>
      <c r="H615" s="109"/>
      <c r="I615" s="109"/>
    </row>
    <row r="616" spans="4:9" x14ac:dyDescent="0.25">
      <c r="D616" s="109"/>
      <c r="G616" s="109"/>
      <c r="H616" s="109"/>
      <c r="I616" s="109"/>
    </row>
    <row r="617" spans="4:9" x14ac:dyDescent="0.25">
      <c r="D617" s="109"/>
      <c r="G617" s="109"/>
      <c r="H617" s="109"/>
      <c r="I617" s="109"/>
    </row>
    <row r="618" spans="4:9" x14ac:dyDescent="0.25">
      <c r="D618" s="109"/>
      <c r="G618" s="109"/>
      <c r="H618" s="109"/>
      <c r="I618" s="109"/>
    </row>
    <row r="619" spans="4:9" x14ac:dyDescent="0.25">
      <c r="D619" s="109"/>
      <c r="G619" s="109"/>
      <c r="H619" s="109"/>
      <c r="I619" s="109"/>
    </row>
    <row r="620" spans="4:9" x14ac:dyDescent="0.25">
      <c r="D620" s="109"/>
      <c r="G620" s="109"/>
      <c r="H620" s="109"/>
      <c r="I620" s="109"/>
    </row>
    <row r="621" spans="4:9" x14ac:dyDescent="0.25">
      <c r="D621" s="109"/>
      <c r="G621" s="109"/>
      <c r="H621" s="109"/>
      <c r="I621" s="109"/>
    </row>
    <row r="622" spans="4:9" x14ac:dyDescent="0.25">
      <c r="D622" s="109"/>
      <c r="G622" s="109"/>
      <c r="H622" s="109"/>
      <c r="I622" s="109"/>
    </row>
    <row r="623" spans="4:9" x14ac:dyDescent="0.25">
      <c r="D623" s="109"/>
      <c r="G623" s="109"/>
      <c r="H623" s="109"/>
      <c r="I623" s="109"/>
    </row>
    <row r="624" spans="4:9" x14ac:dyDescent="0.25">
      <c r="D624" s="109"/>
      <c r="G624" s="109"/>
      <c r="H624" s="109"/>
      <c r="I624" s="109"/>
    </row>
    <row r="625" spans="4:9" x14ac:dyDescent="0.25">
      <c r="D625" s="109"/>
      <c r="G625" s="109"/>
      <c r="H625" s="109"/>
      <c r="I625" s="109"/>
    </row>
    <row r="626" spans="4:9" x14ac:dyDescent="0.25">
      <c r="D626" s="109"/>
      <c r="G626" s="109"/>
      <c r="H626" s="109"/>
      <c r="I626" s="109"/>
    </row>
    <row r="627" spans="4:9" x14ac:dyDescent="0.25">
      <c r="D627" s="109"/>
      <c r="G627" s="109"/>
      <c r="H627" s="109"/>
      <c r="I627" s="109"/>
    </row>
    <row r="628" spans="4:9" x14ac:dyDescent="0.25">
      <c r="D628" s="109"/>
      <c r="G628" s="109"/>
      <c r="H628" s="109"/>
      <c r="I628" s="109"/>
    </row>
    <row r="629" spans="4:9" x14ac:dyDescent="0.25">
      <c r="D629" s="109"/>
      <c r="G629" s="109"/>
      <c r="H629" s="109"/>
      <c r="I629" s="109"/>
    </row>
    <row r="630" spans="4:9" x14ac:dyDescent="0.25">
      <c r="D630" s="109"/>
      <c r="G630" s="109"/>
      <c r="H630" s="109"/>
      <c r="I630" s="109"/>
    </row>
    <row r="631" spans="4:9" x14ac:dyDescent="0.25">
      <c r="D631" s="109"/>
      <c r="G631" s="109"/>
      <c r="H631" s="109"/>
      <c r="I631" s="109"/>
    </row>
    <row r="632" spans="4:9" x14ac:dyDescent="0.25">
      <c r="D632" s="109"/>
      <c r="G632" s="109"/>
      <c r="H632" s="109"/>
      <c r="I632" s="109"/>
    </row>
    <row r="633" spans="4:9" x14ac:dyDescent="0.25">
      <c r="D633" s="109"/>
      <c r="G633" s="109"/>
      <c r="H633" s="109"/>
      <c r="I633" s="109"/>
    </row>
    <row r="634" spans="4:9" x14ac:dyDescent="0.25">
      <c r="D634" s="109"/>
      <c r="G634" s="109"/>
      <c r="H634" s="109"/>
      <c r="I634" s="109"/>
    </row>
    <row r="635" spans="4:9" x14ac:dyDescent="0.25">
      <c r="D635" s="109"/>
      <c r="G635" s="109"/>
      <c r="H635" s="109"/>
      <c r="I635" s="109"/>
    </row>
    <row r="636" spans="4:9" x14ac:dyDescent="0.25">
      <c r="D636" s="109"/>
      <c r="G636" s="109"/>
      <c r="H636" s="109"/>
      <c r="I636" s="109"/>
    </row>
    <row r="637" spans="4:9" x14ac:dyDescent="0.25">
      <c r="D637" s="109"/>
      <c r="G637" s="109"/>
      <c r="H637" s="109"/>
      <c r="I637" s="109"/>
    </row>
    <row r="638" spans="4:9" x14ac:dyDescent="0.25">
      <c r="D638" s="109"/>
      <c r="G638" s="109"/>
      <c r="H638" s="109"/>
      <c r="I638" s="109"/>
    </row>
    <row r="639" spans="4:9" x14ac:dyDescent="0.25">
      <c r="D639" s="109"/>
      <c r="G639" s="109"/>
      <c r="H639" s="109"/>
      <c r="I639" s="109"/>
    </row>
    <row r="640" spans="4:9" x14ac:dyDescent="0.25">
      <c r="D640" s="109"/>
      <c r="G640" s="109"/>
      <c r="H640" s="109"/>
      <c r="I640" s="109"/>
    </row>
    <row r="641" spans="4:9" x14ac:dyDescent="0.25">
      <c r="D641" s="109"/>
      <c r="G641" s="109"/>
      <c r="H641" s="109"/>
      <c r="I641" s="109"/>
    </row>
    <row r="642" spans="4:9" x14ac:dyDescent="0.25">
      <c r="D642" s="109"/>
      <c r="G642" s="109"/>
      <c r="H642" s="109"/>
      <c r="I642" s="109"/>
    </row>
    <row r="643" spans="4:9" x14ac:dyDescent="0.25">
      <c r="D643" s="109"/>
      <c r="G643" s="109"/>
      <c r="H643" s="109"/>
      <c r="I643" s="109"/>
    </row>
    <row r="644" spans="4:9" x14ac:dyDescent="0.25">
      <c r="D644" s="109"/>
      <c r="G644" s="109"/>
      <c r="H644" s="109"/>
      <c r="I644" s="109"/>
    </row>
    <row r="645" spans="4:9" x14ac:dyDescent="0.25">
      <c r="D645" s="109"/>
      <c r="G645" s="109"/>
      <c r="H645" s="109"/>
      <c r="I645" s="109"/>
    </row>
    <row r="646" spans="4:9" x14ac:dyDescent="0.25">
      <c r="D646" s="109"/>
      <c r="G646" s="109"/>
      <c r="H646" s="109"/>
      <c r="I646" s="109"/>
    </row>
    <row r="647" spans="4:9" x14ac:dyDescent="0.25">
      <c r="D647" s="109"/>
      <c r="G647" s="109"/>
      <c r="H647" s="109"/>
      <c r="I647" s="109"/>
    </row>
    <row r="648" spans="4:9" x14ac:dyDescent="0.25">
      <c r="D648" s="109"/>
      <c r="G648" s="109"/>
      <c r="H648" s="109"/>
      <c r="I648" s="109"/>
    </row>
    <row r="649" spans="4:9" x14ac:dyDescent="0.25">
      <c r="D649" s="109"/>
      <c r="G649" s="109"/>
      <c r="H649" s="109"/>
      <c r="I649" s="109"/>
    </row>
    <row r="650" spans="4:9" x14ac:dyDescent="0.25">
      <c r="D650" s="109"/>
      <c r="G650" s="109"/>
      <c r="H650" s="109"/>
      <c r="I650" s="109"/>
    </row>
    <row r="651" spans="4:9" x14ac:dyDescent="0.25">
      <c r="D651" s="109"/>
      <c r="G651" s="109"/>
      <c r="H651" s="109"/>
      <c r="I651" s="109"/>
    </row>
    <row r="652" spans="4:9" x14ac:dyDescent="0.25">
      <c r="D652" s="109"/>
      <c r="G652" s="109"/>
      <c r="H652" s="109"/>
      <c r="I652" s="109"/>
    </row>
    <row r="653" spans="4:9" x14ac:dyDescent="0.25">
      <c r="D653" s="109"/>
      <c r="G653" s="109"/>
      <c r="H653" s="109"/>
      <c r="I653" s="109"/>
    </row>
    <row r="654" spans="4:9" x14ac:dyDescent="0.25">
      <c r="D654" s="109"/>
      <c r="G654" s="109"/>
      <c r="H654" s="109"/>
      <c r="I654" s="109"/>
    </row>
    <row r="655" spans="4:9" x14ac:dyDescent="0.25">
      <c r="D655" s="109"/>
      <c r="G655" s="109"/>
      <c r="H655" s="109"/>
      <c r="I655" s="109"/>
    </row>
    <row r="656" spans="4:9" x14ac:dyDescent="0.25">
      <c r="D656" s="109"/>
      <c r="G656" s="109"/>
      <c r="H656" s="109"/>
      <c r="I656" s="109"/>
    </row>
    <row r="657" spans="4:9" x14ac:dyDescent="0.25">
      <c r="D657" s="109"/>
      <c r="G657" s="109"/>
      <c r="H657" s="109"/>
      <c r="I657" s="109"/>
    </row>
    <row r="658" spans="4:9" x14ac:dyDescent="0.25">
      <c r="D658" s="109"/>
      <c r="G658" s="109"/>
      <c r="H658" s="109"/>
      <c r="I658" s="109"/>
    </row>
    <row r="659" spans="4:9" x14ac:dyDescent="0.25">
      <c r="D659" s="109"/>
      <c r="G659" s="109"/>
      <c r="H659" s="109"/>
      <c r="I659" s="109"/>
    </row>
    <row r="660" spans="4:9" x14ac:dyDescent="0.25">
      <c r="D660" s="109"/>
      <c r="G660" s="109"/>
      <c r="H660" s="109"/>
      <c r="I660" s="109"/>
    </row>
    <row r="661" spans="4:9" x14ac:dyDescent="0.25">
      <c r="D661" s="109"/>
      <c r="G661" s="109"/>
      <c r="H661" s="109"/>
      <c r="I661" s="109"/>
    </row>
    <row r="662" spans="4:9" x14ac:dyDescent="0.25">
      <c r="D662" s="109"/>
      <c r="G662" s="109"/>
      <c r="H662" s="109"/>
      <c r="I662" s="109"/>
    </row>
    <row r="663" spans="4:9" x14ac:dyDescent="0.25">
      <c r="D663" s="109"/>
      <c r="G663" s="109"/>
      <c r="H663" s="109"/>
      <c r="I663" s="109"/>
    </row>
    <row r="664" spans="4:9" x14ac:dyDescent="0.25">
      <c r="D664" s="109"/>
      <c r="G664" s="109"/>
      <c r="H664" s="109"/>
      <c r="I664" s="109"/>
    </row>
    <row r="665" spans="4:9" x14ac:dyDescent="0.25">
      <c r="D665" s="109"/>
      <c r="G665" s="109"/>
      <c r="H665" s="109"/>
      <c r="I665" s="109"/>
    </row>
    <row r="666" spans="4:9" x14ac:dyDescent="0.25">
      <c r="D666" s="109"/>
      <c r="G666" s="109"/>
      <c r="H666" s="109"/>
      <c r="I666" s="109"/>
    </row>
    <row r="667" spans="4:9" x14ac:dyDescent="0.25">
      <c r="D667" s="109"/>
      <c r="G667" s="109"/>
      <c r="H667" s="109"/>
      <c r="I667" s="109"/>
    </row>
    <row r="668" spans="4:9" x14ac:dyDescent="0.25">
      <c r="D668" s="109"/>
      <c r="G668" s="109"/>
      <c r="H668" s="109"/>
      <c r="I668" s="109"/>
    </row>
    <row r="669" spans="4:9" x14ac:dyDescent="0.25">
      <c r="D669" s="109"/>
      <c r="G669" s="109"/>
      <c r="H669" s="109"/>
      <c r="I669" s="109"/>
    </row>
    <row r="670" spans="4:9" x14ac:dyDescent="0.25">
      <c r="D670" s="109"/>
      <c r="G670" s="109"/>
      <c r="H670" s="109"/>
      <c r="I670" s="109"/>
    </row>
    <row r="671" spans="4:9" x14ac:dyDescent="0.25">
      <c r="D671" s="109"/>
      <c r="G671" s="109"/>
      <c r="H671" s="109"/>
      <c r="I671" s="109"/>
    </row>
    <row r="672" spans="4:9" x14ac:dyDescent="0.25">
      <c r="D672" s="109"/>
      <c r="G672" s="109"/>
      <c r="H672" s="109"/>
      <c r="I672" s="109"/>
    </row>
    <row r="673" spans="4:9" x14ac:dyDescent="0.25">
      <c r="D673" s="109"/>
      <c r="G673" s="109"/>
      <c r="H673" s="109"/>
      <c r="I673" s="109"/>
    </row>
    <row r="674" spans="4:9" x14ac:dyDescent="0.25">
      <c r="D674" s="109"/>
      <c r="G674" s="109"/>
      <c r="H674" s="109"/>
      <c r="I674" s="109"/>
    </row>
    <row r="675" spans="4:9" x14ac:dyDescent="0.25">
      <c r="D675" s="109"/>
      <c r="G675" s="109"/>
      <c r="H675" s="109"/>
      <c r="I675" s="109"/>
    </row>
    <row r="676" spans="4:9" x14ac:dyDescent="0.25">
      <c r="D676" s="109"/>
      <c r="G676" s="109"/>
      <c r="H676" s="109"/>
      <c r="I676" s="109"/>
    </row>
    <row r="677" spans="4:9" x14ac:dyDescent="0.25">
      <c r="D677" s="109"/>
      <c r="G677" s="109"/>
      <c r="H677" s="109"/>
      <c r="I677" s="109"/>
    </row>
    <row r="678" spans="4:9" x14ac:dyDescent="0.25">
      <c r="D678" s="109"/>
      <c r="G678" s="109"/>
      <c r="H678" s="109"/>
      <c r="I678" s="109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679:S65526 J679:J65526 S3 J3">
    <cfRule type="cellIs" dxfId="102" priority="67" stopIfTrue="1" operator="lessThan">
      <formula>0</formula>
    </cfRule>
  </conditionalFormatting>
  <conditionalFormatting sqref="H57:I59 Q57:S59 Q62:S62 H62:I62 H8:J9 Q8:S15 S63:S129 H22:I53 S61 Q22:S53 H10:I15 J10:J129 H147:J196 Q147:S196">
    <cfRule type="cellIs" dxfId="101" priority="68" stopIfTrue="1" operator="lessThan">
      <formula>0</formula>
    </cfRule>
    <cfRule type="cellIs" dxfId="100" priority="69" stopIfTrue="1" operator="greaterThanOrEqual">
      <formula>0</formula>
    </cfRule>
  </conditionalFormatting>
  <conditionalFormatting sqref="H62:I62">
    <cfRule type="cellIs" dxfId="99" priority="65" stopIfTrue="1" operator="lessThan">
      <formula>0</formula>
    </cfRule>
    <cfRule type="cellIs" dxfId="98" priority="66" stopIfTrue="1" operator="greaterThanOrEqual">
      <formula>0</formula>
    </cfRule>
  </conditionalFormatting>
  <conditionalFormatting sqref="Q60:S60 Q61:R61">
    <cfRule type="cellIs" dxfId="97" priority="63" stopIfTrue="1" operator="lessThan">
      <formula>0</formula>
    </cfRule>
    <cfRule type="cellIs" dxfId="96" priority="64" stopIfTrue="1" operator="greaterThanOrEqual">
      <formula>0</formula>
    </cfRule>
  </conditionalFormatting>
  <conditionalFormatting sqref="H60:I61">
    <cfRule type="cellIs" dxfId="95" priority="61" stopIfTrue="1" operator="lessThan">
      <formula>0</formula>
    </cfRule>
    <cfRule type="cellIs" dxfId="94" priority="62" stopIfTrue="1" operator="greaterThanOrEqual">
      <formula>0</formula>
    </cfRule>
  </conditionalFormatting>
  <conditionalFormatting sqref="H56:I56">
    <cfRule type="cellIs" dxfId="93" priority="59" stopIfTrue="1" operator="lessThan">
      <formula>0</formula>
    </cfRule>
    <cfRule type="cellIs" dxfId="92" priority="60" stopIfTrue="1" operator="greaterThanOrEqual">
      <formula>0</formula>
    </cfRule>
  </conditionalFormatting>
  <conditionalFormatting sqref="Q56:S56">
    <cfRule type="cellIs" dxfId="91" priority="57" stopIfTrue="1" operator="lessThan">
      <formula>0</formula>
    </cfRule>
    <cfRule type="cellIs" dxfId="90" priority="58" stopIfTrue="1" operator="greaterThanOrEqual">
      <formula>0</formula>
    </cfRule>
  </conditionalFormatting>
  <conditionalFormatting sqref="H16:I22 Q16:S22">
    <cfRule type="cellIs" dxfId="89" priority="55" stopIfTrue="1" operator="lessThan">
      <formula>0</formula>
    </cfRule>
    <cfRule type="cellIs" dxfId="88" priority="56" stopIfTrue="1" operator="greaterThanOrEqual">
      <formula>0</formula>
    </cfRule>
  </conditionalFormatting>
  <conditionalFormatting sqref="H54:I55">
    <cfRule type="cellIs" dxfId="87" priority="53" stopIfTrue="1" operator="lessThan">
      <formula>0</formula>
    </cfRule>
    <cfRule type="cellIs" dxfId="86" priority="54" stopIfTrue="1" operator="greaterThanOrEqual">
      <formula>0</formula>
    </cfRule>
  </conditionalFormatting>
  <conditionalFormatting sqref="Q54:S55">
    <cfRule type="cellIs" dxfId="85" priority="51" stopIfTrue="1" operator="lessThan">
      <formula>0</formula>
    </cfRule>
    <cfRule type="cellIs" dxfId="84" priority="52" stopIfTrue="1" operator="greaterThanOrEqual">
      <formula>0</formula>
    </cfRule>
  </conditionalFormatting>
  <conditionalFormatting sqref="R63:R129">
    <cfRule type="cellIs" dxfId="83" priority="47" stopIfTrue="1" operator="lessThan">
      <formula>0</formula>
    </cfRule>
    <cfRule type="cellIs" dxfId="82" priority="48" stopIfTrue="1" operator="greaterThanOrEqual">
      <formula>0</formula>
    </cfRule>
  </conditionalFormatting>
  <conditionalFormatting sqref="H63:I129">
    <cfRule type="cellIs" dxfId="81" priority="39" stopIfTrue="1" operator="lessThan">
      <formula>0</formula>
    </cfRule>
    <cfRule type="cellIs" dxfId="80" priority="40" stopIfTrue="1" operator="greaterThanOrEqual">
      <formula>0</formula>
    </cfRule>
  </conditionalFormatting>
  <conditionalFormatting sqref="H63:I129">
    <cfRule type="cellIs" dxfId="79" priority="37" stopIfTrue="1" operator="lessThan">
      <formula>0</formula>
    </cfRule>
    <cfRule type="cellIs" dxfId="78" priority="38" stopIfTrue="1" operator="greaterThanOrEqual">
      <formula>0</formula>
    </cfRule>
  </conditionalFormatting>
  <conditionalFormatting sqref="Q63:Q129">
    <cfRule type="cellIs" dxfId="77" priority="35" stopIfTrue="1" operator="lessThan">
      <formula>0</formula>
    </cfRule>
    <cfRule type="cellIs" dxfId="76" priority="36" stopIfTrue="1" operator="greaterThanOrEqual">
      <formula>0</formula>
    </cfRule>
  </conditionalFormatting>
  <conditionalFormatting sqref="J130:J146 S130:S146">
    <cfRule type="cellIs" dxfId="75" priority="33" stopIfTrue="1" operator="lessThan">
      <formula>0</formula>
    </cfRule>
    <cfRule type="cellIs" dxfId="74" priority="34" stopIfTrue="1" operator="greaterThanOrEqual">
      <formula>0</formula>
    </cfRule>
  </conditionalFormatting>
  <conditionalFormatting sqref="R130:R146">
    <cfRule type="cellIs" dxfId="73" priority="31" stopIfTrue="1" operator="lessThan">
      <formula>0</formula>
    </cfRule>
    <cfRule type="cellIs" dxfId="72" priority="32" stopIfTrue="1" operator="greaterThanOrEqual">
      <formula>0</formula>
    </cfRule>
  </conditionalFormatting>
  <conditionalFormatting sqref="H130:I146">
    <cfRule type="cellIs" dxfId="71" priority="29" stopIfTrue="1" operator="lessThan">
      <formula>0</formula>
    </cfRule>
    <cfRule type="cellIs" dxfId="70" priority="30" stopIfTrue="1" operator="greaterThanOrEqual">
      <formula>0</formula>
    </cfRule>
  </conditionalFormatting>
  <conditionalFormatting sqref="H130:I146">
    <cfRule type="cellIs" dxfId="69" priority="27" stopIfTrue="1" operator="lessThan">
      <formula>0</formula>
    </cfRule>
    <cfRule type="cellIs" dxfId="68" priority="28" stopIfTrue="1" operator="greaterThanOrEqual">
      <formula>0</formula>
    </cfRule>
  </conditionalFormatting>
  <conditionalFormatting sqref="Q130:Q146">
    <cfRule type="cellIs" dxfId="67" priority="25" stopIfTrue="1" operator="lessThan">
      <formula>0</formula>
    </cfRule>
    <cfRule type="cellIs" dxfId="66" priority="26" stopIfTrue="1" operator="greaterThanOrEqual">
      <formula>0</formula>
    </cfRule>
  </conditionalFormatting>
  <conditionalFormatting sqref="Q197:S264 H197:J264">
    <cfRule type="cellIs" dxfId="65" priority="13" stopIfTrue="1" operator="lessThan">
      <formula>0</formula>
    </cfRule>
    <cfRule type="cellIs" dxfId="64" priority="14" stopIfTrue="1" operator="greaterThanOrEqual">
      <formula>0</formula>
    </cfRule>
  </conditionalFormatting>
  <conditionalFormatting sqref="H265:J271 Q265:S271">
    <cfRule type="cellIs" dxfId="63" priority="11" stopIfTrue="1" operator="lessThan">
      <formula>0</formula>
    </cfRule>
    <cfRule type="cellIs" dxfId="62" priority="12" stopIfTrue="1" operator="greaterThanOrEqual">
      <formula>0</formula>
    </cfRule>
  </conditionalFormatting>
  <conditionalFormatting sqref="H272:J278 Q272:S278">
    <cfRule type="cellIs" dxfId="61" priority="9" stopIfTrue="1" operator="lessThan">
      <formula>0</formula>
    </cfRule>
    <cfRule type="cellIs" dxfId="60" priority="10" stopIfTrue="1" operator="greaterThanOrEqual">
      <formula>0</formula>
    </cfRule>
  </conditionalFormatting>
  <conditionalFormatting sqref="H279:J283 Q279:S283">
    <cfRule type="cellIs" dxfId="59" priority="7" stopIfTrue="1" operator="lessThan">
      <formula>0</formula>
    </cfRule>
    <cfRule type="cellIs" dxfId="58" priority="8" stopIfTrue="1" operator="greaterThanOrEqual">
      <formula>0</formula>
    </cfRule>
  </conditionalFormatting>
  <conditionalFormatting sqref="H284:J289 Q284:S289">
    <cfRule type="cellIs" dxfId="57" priority="3" stopIfTrue="1" operator="lessThan">
      <formula>0</formula>
    </cfRule>
    <cfRule type="cellIs" dxfId="56" priority="4" stopIfTrue="1" operator="greaterThanOrEqual">
      <formula>0</formula>
    </cfRule>
  </conditionalFormatting>
  <conditionalFormatting sqref="H290:J293 Q290:S293">
    <cfRule type="cellIs" dxfId="55" priority="1" stopIfTrue="1" operator="lessThan">
      <formula>0</formula>
    </cfRule>
    <cfRule type="cellIs" dxfId="54" priority="2" stopIfTrue="1" operator="greaterThanOrEqual">
      <formula>0</formula>
    </cfRule>
  </conditionalFormatting>
  <hyperlinks>
    <hyperlink ref="A1:B1" location="INDICE!A1" display="Volver al Indice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91"/>
  <sheetViews>
    <sheetView zoomScale="90" zoomScaleNormal="90" workbookViewId="0">
      <selection sqref="A1:B1"/>
    </sheetView>
  </sheetViews>
  <sheetFormatPr baseColWidth="10" defaultColWidth="8" defaultRowHeight="13.5" x14ac:dyDescent="0.25"/>
  <cols>
    <col min="1" max="1" width="23.42578125" style="109" customWidth="1"/>
    <col min="2" max="3" width="12.7109375" style="109" bestFit="1" customWidth="1"/>
    <col min="4" max="4" width="9.5703125" style="109" customWidth="1"/>
    <col min="5" max="6" width="12.7109375" style="109" bestFit="1" customWidth="1"/>
    <col min="7" max="7" width="12.28515625" style="109" customWidth="1"/>
    <col min="8" max="8" width="10.7109375" style="109" customWidth="1"/>
    <col min="9" max="9" width="10.7109375" style="109" bestFit="1" customWidth="1"/>
    <col min="10" max="10" width="13.140625" style="109" bestFit="1" customWidth="1"/>
    <col min="11" max="11" width="12.85546875" style="109" customWidth="1"/>
    <col min="12" max="12" width="13.140625" style="109" bestFit="1" customWidth="1"/>
    <col min="13" max="13" width="9.28515625" style="109" customWidth="1"/>
    <col min="14" max="14" width="13.140625" style="109" bestFit="1" customWidth="1"/>
    <col min="15" max="15" width="12.85546875" style="109" customWidth="1"/>
    <col min="16" max="16" width="12.7109375" style="109" customWidth="1"/>
    <col min="17" max="17" width="10.42578125" style="109" bestFit="1" customWidth="1"/>
    <col min="18" max="18" width="10" style="109" customWidth="1"/>
    <col min="19" max="19" width="12.7109375" style="109" bestFit="1" customWidth="1"/>
    <col min="20" max="256" width="8" style="109"/>
    <col min="257" max="257" width="23.42578125" style="109" customWidth="1"/>
    <col min="258" max="258" width="11.7109375" style="109" bestFit="1" customWidth="1"/>
    <col min="259" max="259" width="12" style="109" bestFit="1" customWidth="1"/>
    <col min="260" max="260" width="9.5703125" style="109" customWidth="1"/>
    <col min="261" max="262" width="11.7109375" style="109" bestFit="1" customWidth="1"/>
    <col min="263" max="263" width="12.28515625" style="109" customWidth="1"/>
    <col min="264" max="265" width="9.42578125" style="109" customWidth="1"/>
    <col min="266" max="266" width="9.28515625" style="109" customWidth="1"/>
    <col min="267" max="267" width="12.85546875" style="109" customWidth="1"/>
    <col min="268" max="268" width="13.140625" style="109" bestFit="1" customWidth="1"/>
    <col min="269" max="269" width="9.28515625" style="109" customWidth="1"/>
    <col min="270" max="270" width="13.140625" style="109" bestFit="1" customWidth="1"/>
    <col min="271" max="271" width="12.85546875" style="109" customWidth="1"/>
    <col min="272" max="272" width="12.7109375" style="109" customWidth="1"/>
    <col min="273" max="273" width="9.42578125" style="109" customWidth="1"/>
    <col min="274" max="274" width="10" style="109" customWidth="1"/>
    <col min="275" max="275" width="8.5703125" style="109" customWidth="1"/>
    <col min="276" max="512" width="8" style="109"/>
    <col min="513" max="513" width="23.42578125" style="109" customWidth="1"/>
    <col min="514" max="514" width="11.7109375" style="109" bestFit="1" customWidth="1"/>
    <col min="515" max="515" width="12" style="109" bestFit="1" customWidth="1"/>
    <col min="516" max="516" width="9.5703125" style="109" customWidth="1"/>
    <col min="517" max="518" width="11.7109375" style="109" bestFit="1" customWidth="1"/>
    <col min="519" max="519" width="12.28515625" style="109" customWidth="1"/>
    <col min="520" max="521" width="9.42578125" style="109" customWidth="1"/>
    <col min="522" max="522" width="9.28515625" style="109" customWidth="1"/>
    <col min="523" max="523" width="12.85546875" style="109" customWidth="1"/>
    <col min="524" max="524" width="13.140625" style="109" bestFit="1" customWidth="1"/>
    <col min="525" max="525" width="9.28515625" style="109" customWidth="1"/>
    <col min="526" max="526" width="13.140625" style="109" bestFit="1" customWidth="1"/>
    <col min="527" max="527" width="12.85546875" style="109" customWidth="1"/>
    <col min="528" max="528" width="12.7109375" style="109" customWidth="1"/>
    <col min="529" max="529" width="9.42578125" style="109" customWidth="1"/>
    <col min="530" max="530" width="10" style="109" customWidth="1"/>
    <col min="531" max="531" width="8.5703125" style="109" customWidth="1"/>
    <col min="532" max="768" width="8" style="109"/>
    <col min="769" max="769" width="23.42578125" style="109" customWidth="1"/>
    <col min="770" max="770" width="11.7109375" style="109" bestFit="1" customWidth="1"/>
    <col min="771" max="771" width="12" style="109" bestFit="1" customWidth="1"/>
    <col min="772" max="772" width="9.5703125" style="109" customWidth="1"/>
    <col min="773" max="774" width="11.7109375" style="109" bestFit="1" customWidth="1"/>
    <col min="775" max="775" width="12.28515625" style="109" customWidth="1"/>
    <col min="776" max="777" width="9.42578125" style="109" customWidth="1"/>
    <col min="778" max="778" width="9.28515625" style="109" customWidth="1"/>
    <col min="779" max="779" width="12.85546875" style="109" customWidth="1"/>
    <col min="780" max="780" width="13.140625" style="109" bestFit="1" customWidth="1"/>
    <col min="781" max="781" width="9.28515625" style="109" customWidth="1"/>
    <col min="782" max="782" width="13.140625" style="109" bestFit="1" customWidth="1"/>
    <col min="783" max="783" width="12.85546875" style="109" customWidth="1"/>
    <col min="784" max="784" width="12.7109375" style="109" customWidth="1"/>
    <col min="785" max="785" width="9.42578125" style="109" customWidth="1"/>
    <col min="786" max="786" width="10" style="109" customWidth="1"/>
    <col min="787" max="787" width="8.5703125" style="109" customWidth="1"/>
    <col min="788" max="1024" width="8" style="109"/>
    <col min="1025" max="1025" width="23.42578125" style="109" customWidth="1"/>
    <col min="1026" max="1026" width="11.7109375" style="109" bestFit="1" customWidth="1"/>
    <col min="1027" max="1027" width="12" style="109" bestFit="1" customWidth="1"/>
    <col min="1028" max="1028" width="9.5703125" style="109" customWidth="1"/>
    <col min="1029" max="1030" width="11.7109375" style="109" bestFit="1" customWidth="1"/>
    <col min="1031" max="1031" width="12.28515625" style="109" customWidth="1"/>
    <col min="1032" max="1033" width="9.42578125" style="109" customWidth="1"/>
    <col min="1034" max="1034" width="9.28515625" style="109" customWidth="1"/>
    <col min="1035" max="1035" width="12.85546875" style="109" customWidth="1"/>
    <col min="1036" max="1036" width="13.140625" style="109" bestFit="1" customWidth="1"/>
    <col min="1037" max="1037" width="9.28515625" style="109" customWidth="1"/>
    <col min="1038" max="1038" width="13.140625" style="109" bestFit="1" customWidth="1"/>
    <col min="1039" max="1039" width="12.85546875" style="109" customWidth="1"/>
    <col min="1040" max="1040" width="12.7109375" style="109" customWidth="1"/>
    <col min="1041" max="1041" width="9.42578125" style="109" customWidth="1"/>
    <col min="1042" max="1042" width="10" style="109" customWidth="1"/>
    <col min="1043" max="1043" width="8.5703125" style="109" customWidth="1"/>
    <col min="1044" max="1280" width="8" style="109"/>
    <col min="1281" max="1281" width="23.42578125" style="109" customWidth="1"/>
    <col min="1282" max="1282" width="11.7109375" style="109" bestFit="1" customWidth="1"/>
    <col min="1283" max="1283" width="12" style="109" bestFit="1" customWidth="1"/>
    <col min="1284" max="1284" width="9.5703125" style="109" customWidth="1"/>
    <col min="1285" max="1286" width="11.7109375" style="109" bestFit="1" customWidth="1"/>
    <col min="1287" max="1287" width="12.28515625" style="109" customWidth="1"/>
    <col min="1288" max="1289" width="9.42578125" style="109" customWidth="1"/>
    <col min="1290" max="1290" width="9.28515625" style="109" customWidth="1"/>
    <col min="1291" max="1291" width="12.85546875" style="109" customWidth="1"/>
    <col min="1292" max="1292" width="13.140625" style="109" bestFit="1" customWidth="1"/>
    <col min="1293" max="1293" width="9.28515625" style="109" customWidth="1"/>
    <col min="1294" max="1294" width="13.140625" style="109" bestFit="1" customWidth="1"/>
    <col min="1295" max="1295" width="12.85546875" style="109" customWidth="1"/>
    <col min="1296" max="1296" width="12.7109375" style="109" customWidth="1"/>
    <col min="1297" max="1297" width="9.42578125" style="109" customWidth="1"/>
    <col min="1298" max="1298" width="10" style="109" customWidth="1"/>
    <col min="1299" max="1299" width="8.5703125" style="109" customWidth="1"/>
    <col min="1300" max="1536" width="8" style="109"/>
    <col min="1537" max="1537" width="23.42578125" style="109" customWidth="1"/>
    <col min="1538" max="1538" width="11.7109375" style="109" bestFit="1" customWidth="1"/>
    <col min="1539" max="1539" width="12" style="109" bestFit="1" customWidth="1"/>
    <col min="1540" max="1540" width="9.5703125" style="109" customWidth="1"/>
    <col min="1541" max="1542" width="11.7109375" style="109" bestFit="1" customWidth="1"/>
    <col min="1543" max="1543" width="12.28515625" style="109" customWidth="1"/>
    <col min="1544" max="1545" width="9.42578125" style="109" customWidth="1"/>
    <col min="1546" max="1546" width="9.28515625" style="109" customWidth="1"/>
    <col min="1547" max="1547" width="12.85546875" style="109" customWidth="1"/>
    <col min="1548" max="1548" width="13.140625" style="109" bestFit="1" customWidth="1"/>
    <col min="1549" max="1549" width="9.28515625" style="109" customWidth="1"/>
    <col min="1550" max="1550" width="13.140625" style="109" bestFit="1" customWidth="1"/>
    <col min="1551" max="1551" width="12.85546875" style="109" customWidth="1"/>
    <col min="1552" max="1552" width="12.7109375" style="109" customWidth="1"/>
    <col min="1553" max="1553" width="9.42578125" style="109" customWidth="1"/>
    <col min="1554" max="1554" width="10" style="109" customWidth="1"/>
    <col min="1555" max="1555" width="8.5703125" style="109" customWidth="1"/>
    <col min="1556" max="1792" width="8" style="109"/>
    <col min="1793" max="1793" width="23.42578125" style="109" customWidth="1"/>
    <col min="1794" max="1794" width="11.7109375" style="109" bestFit="1" customWidth="1"/>
    <col min="1795" max="1795" width="12" style="109" bestFit="1" customWidth="1"/>
    <col min="1796" max="1796" width="9.5703125" style="109" customWidth="1"/>
    <col min="1797" max="1798" width="11.7109375" style="109" bestFit="1" customWidth="1"/>
    <col min="1799" max="1799" width="12.28515625" style="109" customWidth="1"/>
    <col min="1800" max="1801" width="9.42578125" style="109" customWidth="1"/>
    <col min="1802" max="1802" width="9.28515625" style="109" customWidth="1"/>
    <col min="1803" max="1803" width="12.85546875" style="109" customWidth="1"/>
    <col min="1804" max="1804" width="13.140625" style="109" bestFit="1" customWidth="1"/>
    <col min="1805" max="1805" width="9.28515625" style="109" customWidth="1"/>
    <col min="1806" max="1806" width="13.140625" style="109" bestFit="1" customWidth="1"/>
    <col min="1807" max="1807" width="12.85546875" style="109" customWidth="1"/>
    <col min="1808" max="1808" width="12.7109375" style="109" customWidth="1"/>
    <col min="1809" max="1809" width="9.42578125" style="109" customWidth="1"/>
    <col min="1810" max="1810" width="10" style="109" customWidth="1"/>
    <col min="1811" max="1811" width="8.5703125" style="109" customWidth="1"/>
    <col min="1812" max="2048" width="8" style="109"/>
    <col min="2049" max="2049" width="23.42578125" style="109" customWidth="1"/>
    <col min="2050" max="2050" width="11.7109375" style="109" bestFit="1" customWidth="1"/>
    <col min="2051" max="2051" width="12" style="109" bestFit="1" customWidth="1"/>
    <col min="2052" max="2052" width="9.5703125" style="109" customWidth="1"/>
    <col min="2053" max="2054" width="11.7109375" style="109" bestFit="1" customWidth="1"/>
    <col min="2055" max="2055" width="12.28515625" style="109" customWidth="1"/>
    <col min="2056" max="2057" width="9.42578125" style="109" customWidth="1"/>
    <col min="2058" max="2058" width="9.28515625" style="109" customWidth="1"/>
    <col min="2059" max="2059" width="12.85546875" style="109" customWidth="1"/>
    <col min="2060" max="2060" width="13.140625" style="109" bestFit="1" customWidth="1"/>
    <col min="2061" max="2061" width="9.28515625" style="109" customWidth="1"/>
    <col min="2062" max="2062" width="13.140625" style="109" bestFit="1" customWidth="1"/>
    <col min="2063" max="2063" width="12.85546875" style="109" customWidth="1"/>
    <col min="2064" max="2064" width="12.7109375" style="109" customWidth="1"/>
    <col min="2065" max="2065" width="9.42578125" style="109" customWidth="1"/>
    <col min="2066" max="2066" width="10" style="109" customWidth="1"/>
    <col min="2067" max="2067" width="8.5703125" style="109" customWidth="1"/>
    <col min="2068" max="2304" width="8" style="109"/>
    <col min="2305" max="2305" width="23.42578125" style="109" customWidth="1"/>
    <col min="2306" max="2306" width="11.7109375" style="109" bestFit="1" customWidth="1"/>
    <col min="2307" max="2307" width="12" style="109" bestFit="1" customWidth="1"/>
    <col min="2308" max="2308" width="9.5703125" style="109" customWidth="1"/>
    <col min="2309" max="2310" width="11.7109375" style="109" bestFit="1" customWidth="1"/>
    <col min="2311" max="2311" width="12.28515625" style="109" customWidth="1"/>
    <col min="2312" max="2313" width="9.42578125" style="109" customWidth="1"/>
    <col min="2314" max="2314" width="9.28515625" style="109" customWidth="1"/>
    <col min="2315" max="2315" width="12.85546875" style="109" customWidth="1"/>
    <col min="2316" max="2316" width="13.140625" style="109" bestFit="1" customWidth="1"/>
    <col min="2317" max="2317" width="9.28515625" style="109" customWidth="1"/>
    <col min="2318" max="2318" width="13.140625" style="109" bestFit="1" customWidth="1"/>
    <col min="2319" max="2319" width="12.85546875" style="109" customWidth="1"/>
    <col min="2320" max="2320" width="12.7109375" style="109" customWidth="1"/>
    <col min="2321" max="2321" width="9.42578125" style="109" customWidth="1"/>
    <col min="2322" max="2322" width="10" style="109" customWidth="1"/>
    <col min="2323" max="2323" width="8.5703125" style="109" customWidth="1"/>
    <col min="2324" max="2560" width="8" style="109"/>
    <col min="2561" max="2561" width="23.42578125" style="109" customWidth="1"/>
    <col min="2562" max="2562" width="11.7109375" style="109" bestFit="1" customWidth="1"/>
    <col min="2563" max="2563" width="12" style="109" bestFit="1" customWidth="1"/>
    <col min="2564" max="2564" width="9.5703125" style="109" customWidth="1"/>
    <col min="2565" max="2566" width="11.7109375" style="109" bestFit="1" customWidth="1"/>
    <col min="2567" max="2567" width="12.28515625" style="109" customWidth="1"/>
    <col min="2568" max="2569" width="9.42578125" style="109" customWidth="1"/>
    <col min="2570" max="2570" width="9.28515625" style="109" customWidth="1"/>
    <col min="2571" max="2571" width="12.85546875" style="109" customWidth="1"/>
    <col min="2572" max="2572" width="13.140625" style="109" bestFit="1" customWidth="1"/>
    <col min="2573" max="2573" width="9.28515625" style="109" customWidth="1"/>
    <col min="2574" max="2574" width="13.140625" style="109" bestFit="1" customWidth="1"/>
    <col min="2575" max="2575" width="12.85546875" style="109" customWidth="1"/>
    <col min="2576" max="2576" width="12.7109375" style="109" customWidth="1"/>
    <col min="2577" max="2577" width="9.42578125" style="109" customWidth="1"/>
    <col min="2578" max="2578" width="10" style="109" customWidth="1"/>
    <col min="2579" max="2579" width="8.5703125" style="109" customWidth="1"/>
    <col min="2580" max="2816" width="8" style="109"/>
    <col min="2817" max="2817" width="23.42578125" style="109" customWidth="1"/>
    <col min="2818" max="2818" width="11.7109375" style="109" bestFit="1" customWidth="1"/>
    <col min="2819" max="2819" width="12" style="109" bestFit="1" customWidth="1"/>
    <col min="2820" max="2820" width="9.5703125" style="109" customWidth="1"/>
    <col min="2821" max="2822" width="11.7109375" style="109" bestFit="1" customWidth="1"/>
    <col min="2823" max="2823" width="12.28515625" style="109" customWidth="1"/>
    <col min="2824" max="2825" width="9.42578125" style="109" customWidth="1"/>
    <col min="2826" max="2826" width="9.28515625" style="109" customWidth="1"/>
    <col min="2827" max="2827" width="12.85546875" style="109" customWidth="1"/>
    <col min="2828" max="2828" width="13.140625" style="109" bestFit="1" customWidth="1"/>
    <col min="2829" max="2829" width="9.28515625" style="109" customWidth="1"/>
    <col min="2830" max="2830" width="13.140625" style="109" bestFit="1" customWidth="1"/>
    <col min="2831" max="2831" width="12.85546875" style="109" customWidth="1"/>
    <col min="2832" max="2832" width="12.7109375" style="109" customWidth="1"/>
    <col min="2833" max="2833" width="9.42578125" style="109" customWidth="1"/>
    <col min="2834" max="2834" width="10" style="109" customWidth="1"/>
    <col min="2835" max="2835" width="8.5703125" style="109" customWidth="1"/>
    <col min="2836" max="3072" width="8" style="109"/>
    <col min="3073" max="3073" width="23.42578125" style="109" customWidth="1"/>
    <col min="3074" max="3074" width="11.7109375" style="109" bestFit="1" customWidth="1"/>
    <col min="3075" max="3075" width="12" style="109" bestFit="1" customWidth="1"/>
    <col min="3076" max="3076" width="9.5703125" style="109" customWidth="1"/>
    <col min="3077" max="3078" width="11.7109375" style="109" bestFit="1" customWidth="1"/>
    <col min="3079" max="3079" width="12.28515625" style="109" customWidth="1"/>
    <col min="3080" max="3081" width="9.42578125" style="109" customWidth="1"/>
    <col min="3082" max="3082" width="9.28515625" style="109" customWidth="1"/>
    <col min="3083" max="3083" width="12.85546875" style="109" customWidth="1"/>
    <col min="3084" max="3084" width="13.140625" style="109" bestFit="1" customWidth="1"/>
    <col min="3085" max="3085" width="9.28515625" style="109" customWidth="1"/>
    <col min="3086" max="3086" width="13.140625" style="109" bestFit="1" customWidth="1"/>
    <col min="3087" max="3087" width="12.85546875" style="109" customWidth="1"/>
    <col min="3088" max="3088" width="12.7109375" style="109" customWidth="1"/>
    <col min="3089" max="3089" width="9.42578125" style="109" customWidth="1"/>
    <col min="3090" max="3090" width="10" style="109" customWidth="1"/>
    <col min="3091" max="3091" width="8.5703125" style="109" customWidth="1"/>
    <col min="3092" max="3328" width="8" style="109"/>
    <col min="3329" max="3329" width="23.42578125" style="109" customWidth="1"/>
    <col min="3330" max="3330" width="11.7109375" style="109" bestFit="1" customWidth="1"/>
    <col min="3331" max="3331" width="12" style="109" bestFit="1" customWidth="1"/>
    <col min="3332" max="3332" width="9.5703125" style="109" customWidth="1"/>
    <col min="3333" max="3334" width="11.7109375" style="109" bestFit="1" customWidth="1"/>
    <col min="3335" max="3335" width="12.28515625" style="109" customWidth="1"/>
    <col min="3336" max="3337" width="9.42578125" style="109" customWidth="1"/>
    <col min="3338" max="3338" width="9.28515625" style="109" customWidth="1"/>
    <col min="3339" max="3339" width="12.85546875" style="109" customWidth="1"/>
    <col min="3340" max="3340" width="13.140625" style="109" bestFit="1" customWidth="1"/>
    <col min="3341" max="3341" width="9.28515625" style="109" customWidth="1"/>
    <col min="3342" max="3342" width="13.140625" style="109" bestFit="1" customWidth="1"/>
    <col min="3343" max="3343" width="12.85546875" style="109" customWidth="1"/>
    <col min="3344" max="3344" width="12.7109375" style="109" customWidth="1"/>
    <col min="3345" max="3345" width="9.42578125" style="109" customWidth="1"/>
    <col min="3346" max="3346" width="10" style="109" customWidth="1"/>
    <col min="3347" max="3347" width="8.5703125" style="109" customWidth="1"/>
    <col min="3348" max="3584" width="8" style="109"/>
    <col min="3585" max="3585" width="23.42578125" style="109" customWidth="1"/>
    <col min="3586" max="3586" width="11.7109375" style="109" bestFit="1" customWidth="1"/>
    <col min="3587" max="3587" width="12" style="109" bestFit="1" customWidth="1"/>
    <col min="3588" max="3588" width="9.5703125" style="109" customWidth="1"/>
    <col min="3589" max="3590" width="11.7109375" style="109" bestFit="1" customWidth="1"/>
    <col min="3591" max="3591" width="12.28515625" style="109" customWidth="1"/>
    <col min="3592" max="3593" width="9.42578125" style="109" customWidth="1"/>
    <col min="3594" max="3594" width="9.28515625" style="109" customWidth="1"/>
    <col min="3595" max="3595" width="12.85546875" style="109" customWidth="1"/>
    <col min="3596" max="3596" width="13.140625" style="109" bestFit="1" customWidth="1"/>
    <col min="3597" max="3597" width="9.28515625" style="109" customWidth="1"/>
    <col min="3598" max="3598" width="13.140625" style="109" bestFit="1" customWidth="1"/>
    <col min="3599" max="3599" width="12.85546875" style="109" customWidth="1"/>
    <col min="3600" max="3600" width="12.7109375" style="109" customWidth="1"/>
    <col min="3601" max="3601" width="9.42578125" style="109" customWidth="1"/>
    <col min="3602" max="3602" width="10" style="109" customWidth="1"/>
    <col min="3603" max="3603" width="8.5703125" style="109" customWidth="1"/>
    <col min="3604" max="3840" width="8" style="109"/>
    <col min="3841" max="3841" width="23.42578125" style="109" customWidth="1"/>
    <col min="3842" max="3842" width="11.7109375" style="109" bestFit="1" customWidth="1"/>
    <col min="3843" max="3843" width="12" style="109" bestFit="1" customWidth="1"/>
    <col min="3844" max="3844" width="9.5703125" style="109" customWidth="1"/>
    <col min="3845" max="3846" width="11.7109375" style="109" bestFit="1" customWidth="1"/>
    <col min="3847" max="3847" width="12.28515625" style="109" customWidth="1"/>
    <col min="3848" max="3849" width="9.42578125" style="109" customWidth="1"/>
    <col min="3850" max="3850" width="9.28515625" style="109" customWidth="1"/>
    <col min="3851" max="3851" width="12.85546875" style="109" customWidth="1"/>
    <col min="3852" max="3852" width="13.140625" style="109" bestFit="1" customWidth="1"/>
    <col min="3853" max="3853" width="9.28515625" style="109" customWidth="1"/>
    <col min="3854" max="3854" width="13.140625" style="109" bestFit="1" customWidth="1"/>
    <col min="3855" max="3855" width="12.85546875" style="109" customWidth="1"/>
    <col min="3856" max="3856" width="12.7109375" style="109" customWidth="1"/>
    <col min="3857" max="3857" width="9.42578125" style="109" customWidth="1"/>
    <col min="3858" max="3858" width="10" style="109" customWidth="1"/>
    <col min="3859" max="3859" width="8.5703125" style="109" customWidth="1"/>
    <col min="3860" max="4096" width="8" style="109"/>
    <col min="4097" max="4097" width="23.42578125" style="109" customWidth="1"/>
    <col min="4098" max="4098" width="11.7109375" style="109" bestFit="1" customWidth="1"/>
    <col min="4099" max="4099" width="12" style="109" bestFit="1" customWidth="1"/>
    <col min="4100" max="4100" width="9.5703125" style="109" customWidth="1"/>
    <col min="4101" max="4102" width="11.7109375" style="109" bestFit="1" customWidth="1"/>
    <col min="4103" max="4103" width="12.28515625" style="109" customWidth="1"/>
    <col min="4104" max="4105" width="9.42578125" style="109" customWidth="1"/>
    <col min="4106" max="4106" width="9.28515625" style="109" customWidth="1"/>
    <col min="4107" max="4107" width="12.85546875" style="109" customWidth="1"/>
    <col min="4108" max="4108" width="13.140625" style="109" bestFit="1" customWidth="1"/>
    <col min="4109" max="4109" width="9.28515625" style="109" customWidth="1"/>
    <col min="4110" max="4110" width="13.140625" style="109" bestFit="1" customWidth="1"/>
    <col min="4111" max="4111" width="12.85546875" style="109" customWidth="1"/>
    <col min="4112" max="4112" width="12.7109375" style="109" customWidth="1"/>
    <col min="4113" max="4113" width="9.42578125" style="109" customWidth="1"/>
    <col min="4114" max="4114" width="10" style="109" customWidth="1"/>
    <col min="4115" max="4115" width="8.5703125" style="109" customWidth="1"/>
    <col min="4116" max="4352" width="8" style="109"/>
    <col min="4353" max="4353" width="23.42578125" style="109" customWidth="1"/>
    <col min="4354" max="4354" width="11.7109375" style="109" bestFit="1" customWidth="1"/>
    <col min="4355" max="4355" width="12" style="109" bestFit="1" customWidth="1"/>
    <col min="4356" max="4356" width="9.5703125" style="109" customWidth="1"/>
    <col min="4357" max="4358" width="11.7109375" style="109" bestFit="1" customWidth="1"/>
    <col min="4359" max="4359" width="12.28515625" style="109" customWidth="1"/>
    <col min="4360" max="4361" width="9.42578125" style="109" customWidth="1"/>
    <col min="4362" max="4362" width="9.28515625" style="109" customWidth="1"/>
    <col min="4363" max="4363" width="12.85546875" style="109" customWidth="1"/>
    <col min="4364" max="4364" width="13.140625" style="109" bestFit="1" customWidth="1"/>
    <col min="4365" max="4365" width="9.28515625" style="109" customWidth="1"/>
    <col min="4366" max="4366" width="13.140625" style="109" bestFit="1" customWidth="1"/>
    <col min="4367" max="4367" width="12.85546875" style="109" customWidth="1"/>
    <col min="4368" max="4368" width="12.7109375" style="109" customWidth="1"/>
    <col min="4369" max="4369" width="9.42578125" style="109" customWidth="1"/>
    <col min="4370" max="4370" width="10" style="109" customWidth="1"/>
    <col min="4371" max="4371" width="8.5703125" style="109" customWidth="1"/>
    <col min="4372" max="4608" width="8" style="109"/>
    <col min="4609" max="4609" width="23.42578125" style="109" customWidth="1"/>
    <col min="4610" max="4610" width="11.7109375" style="109" bestFit="1" customWidth="1"/>
    <col min="4611" max="4611" width="12" style="109" bestFit="1" customWidth="1"/>
    <col min="4612" max="4612" width="9.5703125" style="109" customWidth="1"/>
    <col min="4613" max="4614" width="11.7109375" style="109" bestFit="1" customWidth="1"/>
    <col min="4615" max="4615" width="12.28515625" style="109" customWidth="1"/>
    <col min="4616" max="4617" width="9.42578125" style="109" customWidth="1"/>
    <col min="4618" max="4618" width="9.28515625" style="109" customWidth="1"/>
    <col min="4619" max="4619" width="12.85546875" style="109" customWidth="1"/>
    <col min="4620" max="4620" width="13.140625" style="109" bestFit="1" customWidth="1"/>
    <col min="4621" max="4621" width="9.28515625" style="109" customWidth="1"/>
    <col min="4622" max="4622" width="13.140625" style="109" bestFit="1" customWidth="1"/>
    <col min="4623" max="4623" width="12.85546875" style="109" customWidth="1"/>
    <col min="4624" max="4624" width="12.7109375" style="109" customWidth="1"/>
    <col min="4625" max="4625" width="9.42578125" style="109" customWidth="1"/>
    <col min="4626" max="4626" width="10" style="109" customWidth="1"/>
    <col min="4627" max="4627" width="8.5703125" style="109" customWidth="1"/>
    <col min="4628" max="4864" width="8" style="109"/>
    <col min="4865" max="4865" width="23.42578125" style="109" customWidth="1"/>
    <col min="4866" max="4866" width="11.7109375" style="109" bestFit="1" customWidth="1"/>
    <col min="4867" max="4867" width="12" style="109" bestFit="1" customWidth="1"/>
    <col min="4868" max="4868" width="9.5703125" style="109" customWidth="1"/>
    <col min="4869" max="4870" width="11.7109375" style="109" bestFit="1" customWidth="1"/>
    <col min="4871" max="4871" width="12.28515625" style="109" customWidth="1"/>
    <col min="4872" max="4873" width="9.42578125" style="109" customWidth="1"/>
    <col min="4874" max="4874" width="9.28515625" style="109" customWidth="1"/>
    <col min="4875" max="4875" width="12.85546875" style="109" customWidth="1"/>
    <col min="4876" max="4876" width="13.140625" style="109" bestFit="1" customWidth="1"/>
    <col min="4877" max="4877" width="9.28515625" style="109" customWidth="1"/>
    <col min="4878" max="4878" width="13.140625" style="109" bestFit="1" customWidth="1"/>
    <col min="4879" max="4879" width="12.85546875" style="109" customWidth="1"/>
    <col min="4880" max="4880" width="12.7109375" style="109" customWidth="1"/>
    <col min="4881" max="4881" width="9.42578125" style="109" customWidth="1"/>
    <col min="4882" max="4882" width="10" style="109" customWidth="1"/>
    <col min="4883" max="4883" width="8.5703125" style="109" customWidth="1"/>
    <col min="4884" max="5120" width="8" style="109"/>
    <col min="5121" max="5121" width="23.42578125" style="109" customWidth="1"/>
    <col min="5122" max="5122" width="11.7109375" style="109" bestFit="1" customWidth="1"/>
    <col min="5123" max="5123" width="12" style="109" bestFit="1" customWidth="1"/>
    <col min="5124" max="5124" width="9.5703125" style="109" customWidth="1"/>
    <col min="5125" max="5126" width="11.7109375" style="109" bestFit="1" customWidth="1"/>
    <col min="5127" max="5127" width="12.28515625" style="109" customWidth="1"/>
    <col min="5128" max="5129" width="9.42578125" style="109" customWidth="1"/>
    <col min="5130" max="5130" width="9.28515625" style="109" customWidth="1"/>
    <col min="5131" max="5131" width="12.85546875" style="109" customWidth="1"/>
    <col min="5132" max="5132" width="13.140625" style="109" bestFit="1" customWidth="1"/>
    <col min="5133" max="5133" width="9.28515625" style="109" customWidth="1"/>
    <col min="5134" max="5134" width="13.140625" style="109" bestFit="1" customWidth="1"/>
    <col min="5135" max="5135" width="12.85546875" style="109" customWidth="1"/>
    <col min="5136" max="5136" width="12.7109375" style="109" customWidth="1"/>
    <col min="5137" max="5137" width="9.42578125" style="109" customWidth="1"/>
    <col min="5138" max="5138" width="10" style="109" customWidth="1"/>
    <col min="5139" max="5139" width="8.5703125" style="109" customWidth="1"/>
    <col min="5140" max="5376" width="8" style="109"/>
    <col min="5377" max="5377" width="23.42578125" style="109" customWidth="1"/>
    <col min="5378" max="5378" width="11.7109375" style="109" bestFit="1" customWidth="1"/>
    <col min="5379" max="5379" width="12" style="109" bestFit="1" customWidth="1"/>
    <col min="5380" max="5380" width="9.5703125" style="109" customWidth="1"/>
    <col min="5381" max="5382" width="11.7109375" style="109" bestFit="1" customWidth="1"/>
    <col min="5383" max="5383" width="12.28515625" style="109" customWidth="1"/>
    <col min="5384" max="5385" width="9.42578125" style="109" customWidth="1"/>
    <col min="5386" max="5386" width="9.28515625" style="109" customWidth="1"/>
    <col min="5387" max="5387" width="12.85546875" style="109" customWidth="1"/>
    <col min="5388" max="5388" width="13.140625" style="109" bestFit="1" customWidth="1"/>
    <col min="5389" max="5389" width="9.28515625" style="109" customWidth="1"/>
    <col min="5390" max="5390" width="13.140625" style="109" bestFit="1" customWidth="1"/>
    <col min="5391" max="5391" width="12.85546875" style="109" customWidth="1"/>
    <col min="5392" max="5392" width="12.7109375" style="109" customWidth="1"/>
    <col min="5393" max="5393" width="9.42578125" style="109" customWidth="1"/>
    <col min="5394" max="5394" width="10" style="109" customWidth="1"/>
    <col min="5395" max="5395" width="8.5703125" style="109" customWidth="1"/>
    <col min="5396" max="5632" width="8" style="109"/>
    <col min="5633" max="5633" width="23.42578125" style="109" customWidth="1"/>
    <col min="5634" max="5634" width="11.7109375" style="109" bestFit="1" customWidth="1"/>
    <col min="5635" max="5635" width="12" style="109" bestFit="1" customWidth="1"/>
    <col min="5636" max="5636" width="9.5703125" style="109" customWidth="1"/>
    <col min="5637" max="5638" width="11.7109375" style="109" bestFit="1" customWidth="1"/>
    <col min="5639" max="5639" width="12.28515625" style="109" customWidth="1"/>
    <col min="5640" max="5641" width="9.42578125" style="109" customWidth="1"/>
    <col min="5642" max="5642" width="9.28515625" style="109" customWidth="1"/>
    <col min="5643" max="5643" width="12.85546875" style="109" customWidth="1"/>
    <col min="5644" max="5644" width="13.140625" style="109" bestFit="1" customWidth="1"/>
    <col min="5645" max="5645" width="9.28515625" style="109" customWidth="1"/>
    <col min="5646" max="5646" width="13.140625" style="109" bestFit="1" customWidth="1"/>
    <col min="5647" max="5647" width="12.85546875" style="109" customWidth="1"/>
    <col min="5648" max="5648" width="12.7109375" style="109" customWidth="1"/>
    <col min="5649" max="5649" width="9.42578125" style="109" customWidth="1"/>
    <col min="5650" max="5650" width="10" style="109" customWidth="1"/>
    <col min="5651" max="5651" width="8.5703125" style="109" customWidth="1"/>
    <col min="5652" max="5888" width="8" style="109"/>
    <col min="5889" max="5889" width="23.42578125" style="109" customWidth="1"/>
    <col min="5890" max="5890" width="11.7109375" style="109" bestFit="1" customWidth="1"/>
    <col min="5891" max="5891" width="12" style="109" bestFit="1" customWidth="1"/>
    <col min="5892" max="5892" width="9.5703125" style="109" customWidth="1"/>
    <col min="5893" max="5894" width="11.7109375" style="109" bestFit="1" customWidth="1"/>
    <col min="5895" max="5895" width="12.28515625" style="109" customWidth="1"/>
    <col min="5896" max="5897" width="9.42578125" style="109" customWidth="1"/>
    <col min="5898" max="5898" width="9.28515625" style="109" customWidth="1"/>
    <col min="5899" max="5899" width="12.85546875" style="109" customWidth="1"/>
    <col min="5900" max="5900" width="13.140625" style="109" bestFit="1" customWidth="1"/>
    <col min="5901" max="5901" width="9.28515625" style="109" customWidth="1"/>
    <col min="5902" max="5902" width="13.140625" style="109" bestFit="1" customWidth="1"/>
    <col min="5903" max="5903" width="12.85546875" style="109" customWidth="1"/>
    <col min="5904" max="5904" width="12.7109375" style="109" customWidth="1"/>
    <col min="5905" max="5905" width="9.42578125" style="109" customWidth="1"/>
    <col min="5906" max="5906" width="10" style="109" customWidth="1"/>
    <col min="5907" max="5907" width="8.5703125" style="109" customWidth="1"/>
    <col min="5908" max="6144" width="8" style="109"/>
    <col min="6145" max="6145" width="23.42578125" style="109" customWidth="1"/>
    <col min="6146" max="6146" width="11.7109375" style="109" bestFit="1" customWidth="1"/>
    <col min="6147" max="6147" width="12" style="109" bestFit="1" customWidth="1"/>
    <col min="6148" max="6148" width="9.5703125" style="109" customWidth="1"/>
    <col min="6149" max="6150" width="11.7109375" style="109" bestFit="1" customWidth="1"/>
    <col min="6151" max="6151" width="12.28515625" style="109" customWidth="1"/>
    <col min="6152" max="6153" width="9.42578125" style="109" customWidth="1"/>
    <col min="6154" max="6154" width="9.28515625" style="109" customWidth="1"/>
    <col min="6155" max="6155" width="12.85546875" style="109" customWidth="1"/>
    <col min="6156" max="6156" width="13.140625" style="109" bestFit="1" customWidth="1"/>
    <col min="6157" max="6157" width="9.28515625" style="109" customWidth="1"/>
    <col min="6158" max="6158" width="13.140625" style="109" bestFit="1" customWidth="1"/>
    <col min="6159" max="6159" width="12.85546875" style="109" customWidth="1"/>
    <col min="6160" max="6160" width="12.7109375" style="109" customWidth="1"/>
    <col min="6161" max="6161" width="9.42578125" style="109" customWidth="1"/>
    <col min="6162" max="6162" width="10" style="109" customWidth="1"/>
    <col min="6163" max="6163" width="8.5703125" style="109" customWidth="1"/>
    <col min="6164" max="6400" width="8" style="109"/>
    <col min="6401" max="6401" width="23.42578125" style="109" customWidth="1"/>
    <col min="6402" max="6402" width="11.7109375" style="109" bestFit="1" customWidth="1"/>
    <col min="6403" max="6403" width="12" style="109" bestFit="1" customWidth="1"/>
    <col min="6404" max="6404" width="9.5703125" style="109" customWidth="1"/>
    <col min="6405" max="6406" width="11.7109375" style="109" bestFit="1" customWidth="1"/>
    <col min="6407" max="6407" width="12.28515625" style="109" customWidth="1"/>
    <col min="6408" max="6409" width="9.42578125" style="109" customWidth="1"/>
    <col min="6410" max="6410" width="9.28515625" style="109" customWidth="1"/>
    <col min="6411" max="6411" width="12.85546875" style="109" customWidth="1"/>
    <col min="6412" max="6412" width="13.140625" style="109" bestFit="1" customWidth="1"/>
    <col min="6413" max="6413" width="9.28515625" style="109" customWidth="1"/>
    <col min="6414" max="6414" width="13.140625" style="109" bestFit="1" customWidth="1"/>
    <col min="6415" max="6415" width="12.85546875" style="109" customWidth="1"/>
    <col min="6416" max="6416" width="12.7109375" style="109" customWidth="1"/>
    <col min="6417" max="6417" width="9.42578125" style="109" customWidth="1"/>
    <col min="6418" max="6418" width="10" style="109" customWidth="1"/>
    <col min="6419" max="6419" width="8.5703125" style="109" customWidth="1"/>
    <col min="6420" max="6656" width="8" style="109"/>
    <col min="6657" max="6657" width="23.42578125" style="109" customWidth="1"/>
    <col min="6658" max="6658" width="11.7109375" style="109" bestFit="1" customWidth="1"/>
    <col min="6659" max="6659" width="12" style="109" bestFit="1" customWidth="1"/>
    <col min="6660" max="6660" width="9.5703125" style="109" customWidth="1"/>
    <col min="6661" max="6662" width="11.7109375" style="109" bestFit="1" customWidth="1"/>
    <col min="6663" max="6663" width="12.28515625" style="109" customWidth="1"/>
    <col min="6664" max="6665" width="9.42578125" style="109" customWidth="1"/>
    <col min="6666" max="6666" width="9.28515625" style="109" customWidth="1"/>
    <col min="6667" max="6667" width="12.85546875" style="109" customWidth="1"/>
    <col min="6668" max="6668" width="13.140625" style="109" bestFit="1" customWidth="1"/>
    <col min="6669" max="6669" width="9.28515625" style="109" customWidth="1"/>
    <col min="6670" max="6670" width="13.140625" style="109" bestFit="1" customWidth="1"/>
    <col min="6671" max="6671" width="12.85546875" style="109" customWidth="1"/>
    <col min="6672" max="6672" width="12.7109375" style="109" customWidth="1"/>
    <col min="6673" max="6673" width="9.42578125" style="109" customWidth="1"/>
    <col min="6674" max="6674" width="10" style="109" customWidth="1"/>
    <col min="6675" max="6675" width="8.5703125" style="109" customWidth="1"/>
    <col min="6676" max="6912" width="8" style="109"/>
    <col min="6913" max="6913" width="23.42578125" style="109" customWidth="1"/>
    <col min="6914" max="6914" width="11.7109375" style="109" bestFit="1" customWidth="1"/>
    <col min="6915" max="6915" width="12" style="109" bestFit="1" customWidth="1"/>
    <col min="6916" max="6916" width="9.5703125" style="109" customWidth="1"/>
    <col min="6917" max="6918" width="11.7109375" style="109" bestFit="1" customWidth="1"/>
    <col min="6919" max="6919" width="12.28515625" style="109" customWidth="1"/>
    <col min="6920" max="6921" width="9.42578125" style="109" customWidth="1"/>
    <col min="6922" max="6922" width="9.28515625" style="109" customWidth="1"/>
    <col min="6923" max="6923" width="12.85546875" style="109" customWidth="1"/>
    <col min="6924" max="6924" width="13.140625" style="109" bestFit="1" customWidth="1"/>
    <col min="6925" max="6925" width="9.28515625" style="109" customWidth="1"/>
    <col min="6926" max="6926" width="13.140625" style="109" bestFit="1" customWidth="1"/>
    <col min="6927" max="6927" width="12.85546875" style="109" customWidth="1"/>
    <col min="6928" max="6928" width="12.7109375" style="109" customWidth="1"/>
    <col min="6929" max="6929" width="9.42578125" style="109" customWidth="1"/>
    <col min="6930" max="6930" width="10" style="109" customWidth="1"/>
    <col min="6931" max="6931" width="8.5703125" style="109" customWidth="1"/>
    <col min="6932" max="7168" width="8" style="109"/>
    <col min="7169" max="7169" width="23.42578125" style="109" customWidth="1"/>
    <col min="7170" max="7170" width="11.7109375" style="109" bestFit="1" customWidth="1"/>
    <col min="7171" max="7171" width="12" style="109" bestFit="1" customWidth="1"/>
    <col min="7172" max="7172" width="9.5703125" style="109" customWidth="1"/>
    <col min="7173" max="7174" width="11.7109375" style="109" bestFit="1" customWidth="1"/>
    <col min="7175" max="7175" width="12.28515625" style="109" customWidth="1"/>
    <col min="7176" max="7177" width="9.42578125" style="109" customWidth="1"/>
    <col min="7178" max="7178" width="9.28515625" style="109" customWidth="1"/>
    <col min="7179" max="7179" width="12.85546875" style="109" customWidth="1"/>
    <col min="7180" max="7180" width="13.140625" style="109" bestFit="1" customWidth="1"/>
    <col min="7181" max="7181" width="9.28515625" style="109" customWidth="1"/>
    <col min="7182" max="7182" width="13.140625" style="109" bestFit="1" customWidth="1"/>
    <col min="7183" max="7183" width="12.85546875" style="109" customWidth="1"/>
    <col min="7184" max="7184" width="12.7109375" style="109" customWidth="1"/>
    <col min="7185" max="7185" width="9.42578125" style="109" customWidth="1"/>
    <col min="7186" max="7186" width="10" style="109" customWidth="1"/>
    <col min="7187" max="7187" width="8.5703125" style="109" customWidth="1"/>
    <col min="7188" max="7424" width="8" style="109"/>
    <col min="7425" max="7425" width="23.42578125" style="109" customWidth="1"/>
    <col min="7426" max="7426" width="11.7109375" style="109" bestFit="1" customWidth="1"/>
    <col min="7427" max="7427" width="12" style="109" bestFit="1" customWidth="1"/>
    <col min="7428" max="7428" width="9.5703125" style="109" customWidth="1"/>
    <col min="7429" max="7430" width="11.7109375" style="109" bestFit="1" customWidth="1"/>
    <col min="7431" max="7431" width="12.28515625" style="109" customWidth="1"/>
    <col min="7432" max="7433" width="9.42578125" style="109" customWidth="1"/>
    <col min="7434" max="7434" width="9.28515625" style="109" customWidth="1"/>
    <col min="7435" max="7435" width="12.85546875" style="109" customWidth="1"/>
    <col min="7436" max="7436" width="13.140625" style="109" bestFit="1" customWidth="1"/>
    <col min="7437" max="7437" width="9.28515625" style="109" customWidth="1"/>
    <col min="7438" max="7438" width="13.140625" style="109" bestFit="1" customWidth="1"/>
    <col min="7439" max="7439" width="12.85546875" style="109" customWidth="1"/>
    <col min="7440" max="7440" width="12.7109375" style="109" customWidth="1"/>
    <col min="7441" max="7441" width="9.42578125" style="109" customWidth="1"/>
    <col min="7442" max="7442" width="10" style="109" customWidth="1"/>
    <col min="7443" max="7443" width="8.5703125" style="109" customWidth="1"/>
    <col min="7444" max="7680" width="8" style="109"/>
    <col min="7681" max="7681" width="23.42578125" style="109" customWidth="1"/>
    <col min="7682" max="7682" width="11.7109375" style="109" bestFit="1" customWidth="1"/>
    <col min="7683" max="7683" width="12" style="109" bestFit="1" customWidth="1"/>
    <col min="7684" max="7684" width="9.5703125" style="109" customWidth="1"/>
    <col min="7685" max="7686" width="11.7109375" style="109" bestFit="1" customWidth="1"/>
    <col min="7687" max="7687" width="12.28515625" style="109" customWidth="1"/>
    <col min="7688" max="7689" width="9.42578125" style="109" customWidth="1"/>
    <col min="7690" max="7690" width="9.28515625" style="109" customWidth="1"/>
    <col min="7691" max="7691" width="12.85546875" style="109" customWidth="1"/>
    <col min="7692" max="7692" width="13.140625" style="109" bestFit="1" customWidth="1"/>
    <col min="7693" max="7693" width="9.28515625" style="109" customWidth="1"/>
    <col min="7694" max="7694" width="13.140625" style="109" bestFit="1" customWidth="1"/>
    <col min="7695" max="7695" width="12.85546875" style="109" customWidth="1"/>
    <col min="7696" max="7696" width="12.7109375" style="109" customWidth="1"/>
    <col min="7697" max="7697" width="9.42578125" style="109" customWidth="1"/>
    <col min="7698" max="7698" width="10" style="109" customWidth="1"/>
    <col min="7699" max="7699" width="8.5703125" style="109" customWidth="1"/>
    <col min="7700" max="7936" width="8" style="109"/>
    <col min="7937" max="7937" width="23.42578125" style="109" customWidth="1"/>
    <col min="7938" max="7938" width="11.7109375" style="109" bestFit="1" customWidth="1"/>
    <col min="7939" max="7939" width="12" style="109" bestFit="1" customWidth="1"/>
    <col min="7940" max="7940" width="9.5703125" style="109" customWidth="1"/>
    <col min="7941" max="7942" width="11.7109375" style="109" bestFit="1" customWidth="1"/>
    <col min="7943" max="7943" width="12.28515625" style="109" customWidth="1"/>
    <col min="7944" max="7945" width="9.42578125" style="109" customWidth="1"/>
    <col min="7946" max="7946" width="9.28515625" style="109" customWidth="1"/>
    <col min="7947" max="7947" width="12.85546875" style="109" customWidth="1"/>
    <col min="7948" max="7948" width="13.140625" style="109" bestFit="1" customWidth="1"/>
    <col min="7949" max="7949" width="9.28515625" style="109" customWidth="1"/>
    <col min="7950" max="7950" width="13.140625" style="109" bestFit="1" customWidth="1"/>
    <col min="7951" max="7951" width="12.85546875" style="109" customWidth="1"/>
    <col min="7952" max="7952" width="12.7109375" style="109" customWidth="1"/>
    <col min="7953" max="7953" width="9.42578125" style="109" customWidth="1"/>
    <col min="7954" max="7954" width="10" style="109" customWidth="1"/>
    <col min="7955" max="7955" width="8.5703125" style="109" customWidth="1"/>
    <col min="7956" max="8192" width="8" style="109"/>
    <col min="8193" max="8193" width="23.42578125" style="109" customWidth="1"/>
    <col min="8194" max="8194" width="11.7109375" style="109" bestFit="1" customWidth="1"/>
    <col min="8195" max="8195" width="12" style="109" bestFit="1" customWidth="1"/>
    <col min="8196" max="8196" width="9.5703125" style="109" customWidth="1"/>
    <col min="8197" max="8198" width="11.7109375" style="109" bestFit="1" customWidth="1"/>
    <col min="8199" max="8199" width="12.28515625" style="109" customWidth="1"/>
    <col min="8200" max="8201" width="9.42578125" style="109" customWidth="1"/>
    <col min="8202" max="8202" width="9.28515625" style="109" customWidth="1"/>
    <col min="8203" max="8203" width="12.85546875" style="109" customWidth="1"/>
    <col min="8204" max="8204" width="13.140625" style="109" bestFit="1" customWidth="1"/>
    <col min="8205" max="8205" width="9.28515625" style="109" customWidth="1"/>
    <col min="8206" max="8206" width="13.140625" style="109" bestFit="1" customWidth="1"/>
    <col min="8207" max="8207" width="12.85546875" style="109" customWidth="1"/>
    <col min="8208" max="8208" width="12.7109375" style="109" customWidth="1"/>
    <col min="8209" max="8209" width="9.42578125" style="109" customWidth="1"/>
    <col min="8210" max="8210" width="10" style="109" customWidth="1"/>
    <col min="8211" max="8211" width="8.5703125" style="109" customWidth="1"/>
    <col min="8212" max="8448" width="8" style="109"/>
    <col min="8449" max="8449" width="23.42578125" style="109" customWidth="1"/>
    <col min="8450" max="8450" width="11.7109375" style="109" bestFit="1" customWidth="1"/>
    <col min="8451" max="8451" width="12" style="109" bestFit="1" customWidth="1"/>
    <col min="8452" max="8452" width="9.5703125" style="109" customWidth="1"/>
    <col min="8453" max="8454" width="11.7109375" style="109" bestFit="1" customWidth="1"/>
    <col min="8455" max="8455" width="12.28515625" style="109" customWidth="1"/>
    <col min="8456" max="8457" width="9.42578125" style="109" customWidth="1"/>
    <col min="8458" max="8458" width="9.28515625" style="109" customWidth="1"/>
    <col min="8459" max="8459" width="12.85546875" style="109" customWidth="1"/>
    <col min="8460" max="8460" width="13.140625" style="109" bestFit="1" customWidth="1"/>
    <col min="8461" max="8461" width="9.28515625" style="109" customWidth="1"/>
    <col min="8462" max="8462" width="13.140625" style="109" bestFit="1" customWidth="1"/>
    <col min="8463" max="8463" width="12.85546875" style="109" customWidth="1"/>
    <col min="8464" max="8464" width="12.7109375" style="109" customWidth="1"/>
    <col min="8465" max="8465" width="9.42578125" style="109" customWidth="1"/>
    <col min="8466" max="8466" width="10" style="109" customWidth="1"/>
    <col min="8467" max="8467" width="8.5703125" style="109" customWidth="1"/>
    <col min="8468" max="8704" width="8" style="109"/>
    <col min="8705" max="8705" width="23.42578125" style="109" customWidth="1"/>
    <col min="8706" max="8706" width="11.7109375" style="109" bestFit="1" customWidth="1"/>
    <col min="8707" max="8707" width="12" style="109" bestFit="1" customWidth="1"/>
    <col min="8708" max="8708" width="9.5703125" style="109" customWidth="1"/>
    <col min="8709" max="8710" width="11.7109375" style="109" bestFit="1" customWidth="1"/>
    <col min="8711" max="8711" width="12.28515625" style="109" customWidth="1"/>
    <col min="8712" max="8713" width="9.42578125" style="109" customWidth="1"/>
    <col min="8714" max="8714" width="9.28515625" style="109" customWidth="1"/>
    <col min="8715" max="8715" width="12.85546875" style="109" customWidth="1"/>
    <col min="8716" max="8716" width="13.140625" style="109" bestFit="1" customWidth="1"/>
    <col min="8717" max="8717" width="9.28515625" style="109" customWidth="1"/>
    <col min="8718" max="8718" width="13.140625" style="109" bestFit="1" customWidth="1"/>
    <col min="8719" max="8719" width="12.85546875" style="109" customWidth="1"/>
    <col min="8720" max="8720" width="12.7109375" style="109" customWidth="1"/>
    <col min="8721" max="8721" width="9.42578125" style="109" customWidth="1"/>
    <col min="8722" max="8722" width="10" style="109" customWidth="1"/>
    <col min="8723" max="8723" width="8.5703125" style="109" customWidth="1"/>
    <col min="8724" max="8960" width="8" style="109"/>
    <col min="8961" max="8961" width="23.42578125" style="109" customWidth="1"/>
    <col min="8962" max="8962" width="11.7109375" style="109" bestFit="1" customWidth="1"/>
    <col min="8963" max="8963" width="12" style="109" bestFit="1" customWidth="1"/>
    <col min="8964" max="8964" width="9.5703125" style="109" customWidth="1"/>
    <col min="8965" max="8966" width="11.7109375" style="109" bestFit="1" customWidth="1"/>
    <col min="8967" max="8967" width="12.28515625" style="109" customWidth="1"/>
    <col min="8968" max="8969" width="9.42578125" style="109" customWidth="1"/>
    <col min="8970" max="8970" width="9.28515625" style="109" customWidth="1"/>
    <col min="8971" max="8971" width="12.85546875" style="109" customWidth="1"/>
    <col min="8972" max="8972" width="13.140625" style="109" bestFit="1" customWidth="1"/>
    <col min="8973" max="8973" width="9.28515625" style="109" customWidth="1"/>
    <col min="8974" max="8974" width="13.140625" style="109" bestFit="1" customWidth="1"/>
    <col min="8975" max="8975" width="12.85546875" style="109" customWidth="1"/>
    <col min="8976" max="8976" width="12.7109375" style="109" customWidth="1"/>
    <col min="8977" max="8977" width="9.42578125" style="109" customWidth="1"/>
    <col min="8978" max="8978" width="10" style="109" customWidth="1"/>
    <col min="8979" max="8979" width="8.5703125" style="109" customWidth="1"/>
    <col min="8980" max="9216" width="8" style="109"/>
    <col min="9217" max="9217" width="23.42578125" style="109" customWidth="1"/>
    <col min="9218" max="9218" width="11.7109375" style="109" bestFit="1" customWidth="1"/>
    <col min="9219" max="9219" width="12" style="109" bestFit="1" customWidth="1"/>
    <col min="9220" max="9220" width="9.5703125" style="109" customWidth="1"/>
    <col min="9221" max="9222" width="11.7109375" style="109" bestFit="1" customWidth="1"/>
    <col min="9223" max="9223" width="12.28515625" style="109" customWidth="1"/>
    <col min="9224" max="9225" width="9.42578125" style="109" customWidth="1"/>
    <col min="9226" max="9226" width="9.28515625" style="109" customWidth="1"/>
    <col min="9227" max="9227" width="12.85546875" style="109" customWidth="1"/>
    <col min="9228" max="9228" width="13.140625" style="109" bestFit="1" customWidth="1"/>
    <col min="9229" max="9229" width="9.28515625" style="109" customWidth="1"/>
    <col min="9230" max="9230" width="13.140625" style="109" bestFit="1" customWidth="1"/>
    <col min="9231" max="9231" width="12.85546875" style="109" customWidth="1"/>
    <col min="9232" max="9232" width="12.7109375" style="109" customWidth="1"/>
    <col min="9233" max="9233" width="9.42578125" style="109" customWidth="1"/>
    <col min="9234" max="9234" width="10" style="109" customWidth="1"/>
    <col min="9235" max="9235" width="8.5703125" style="109" customWidth="1"/>
    <col min="9236" max="9472" width="8" style="109"/>
    <col min="9473" max="9473" width="23.42578125" style="109" customWidth="1"/>
    <col min="9474" max="9474" width="11.7109375" style="109" bestFit="1" customWidth="1"/>
    <col min="9475" max="9475" width="12" style="109" bestFit="1" customWidth="1"/>
    <col min="9476" max="9476" width="9.5703125" style="109" customWidth="1"/>
    <col min="9477" max="9478" width="11.7109375" style="109" bestFit="1" customWidth="1"/>
    <col min="9479" max="9479" width="12.28515625" style="109" customWidth="1"/>
    <col min="9480" max="9481" width="9.42578125" style="109" customWidth="1"/>
    <col min="9482" max="9482" width="9.28515625" style="109" customWidth="1"/>
    <col min="9483" max="9483" width="12.85546875" style="109" customWidth="1"/>
    <col min="9484" max="9484" width="13.140625" style="109" bestFit="1" customWidth="1"/>
    <col min="9485" max="9485" width="9.28515625" style="109" customWidth="1"/>
    <col min="9486" max="9486" width="13.140625" style="109" bestFit="1" customWidth="1"/>
    <col min="9487" max="9487" width="12.85546875" style="109" customWidth="1"/>
    <col min="9488" max="9488" width="12.7109375" style="109" customWidth="1"/>
    <col min="9489" max="9489" width="9.42578125" style="109" customWidth="1"/>
    <col min="9490" max="9490" width="10" style="109" customWidth="1"/>
    <col min="9491" max="9491" width="8.5703125" style="109" customWidth="1"/>
    <col min="9492" max="9728" width="8" style="109"/>
    <col min="9729" max="9729" width="23.42578125" style="109" customWidth="1"/>
    <col min="9730" max="9730" width="11.7109375" style="109" bestFit="1" customWidth="1"/>
    <col min="9731" max="9731" width="12" style="109" bestFit="1" customWidth="1"/>
    <col min="9732" max="9732" width="9.5703125" style="109" customWidth="1"/>
    <col min="9733" max="9734" width="11.7109375" style="109" bestFit="1" customWidth="1"/>
    <col min="9735" max="9735" width="12.28515625" style="109" customWidth="1"/>
    <col min="9736" max="9737" width="9.42578125" style="109" customWidth="1"/>
    <col min="9738" max="9738" width="9.28515625" style="109" customWidth="1"/>
    <col min="9739" max="9739" width="12.85546875" style="109" customWidth="1"/>
    <col min="9740" max="9740" width="13.140625" style="109" bestFit="1" customWidth="1"/>
    <col min="9741" max="9741" width="9.28515625" style="109" customWidth="1"/>
    <col min="9742" max="9742" width="13.140625" style="109" bestFit="1" customWidth="1"/>
    <col min="9743" max="9743" width="12.85546875" style="109" customWidth="1"/>
    <col min="9744" max="9744" width="12.7109375" style="109" customWidth="1"/>
    <col min="9745" max="9745" width="9.42578125" style="109" customWidth="1"/>
    <col min="9746" max="9746" width="10" style="109" customWidth="1"/>
    <col min="9747" max="9747" width="8.5703125" style="109" customWidth="1"/>
    <col min="9748" max="9984" width="8" style="109"/>
    <col min="9985" max="9985" width="23.42578125" style="109" customWidth="1"/>
    <col min="9986" max="9986" width="11.7109375" style="109" bestFit="1" customWidth="1"/>
    <col min="9987" max="9987" width="12" style="109" bestFit="1" customWidth="1"/>
    <col min="9988" max="9988" width="9.5703125" style="109" customWidth="1"/>
    <col min="9989" max="9990" width="11.7109375" style="109" bestFit="1" customWidth="1"/>
    <col min="9991" max="9991" width="12.28515625" style="109" customWidth="1"/>
    <col min="9992" max="9993" width="9.42578125" style="109" customWidth="1"/>
    <col min="9994" max="9994" width="9.28515625" style="109" customWidth="1"/>
    <col min="9995" max="9995" width="12.85546875" style="109" customWidth="1"/>
    <col min="9996" max="9996" width="13.140625" style="109" bestFit="1" customWidth="1"/>
    <col min="9997" max="9997" width="9.28515625" style="109" customWidth="1"/>
    <col min="9998" max="9998" width="13.140625" style="109" bestFit="1" customWidth="1"/>
    <col min="9999" max="9999" width="12.85546875" style="109" customWidth="1"/>
    <col min="10000" max="10000" width="12.7109375" style="109" customWidth="1"/>
    <col min="10001" max="10001" width="9.42578125" style="109" customWidth="1"/>
    <col min="10002" max="10002" width="10" style="109" customWidth="1"/>
    <col min="10003" max="10003" width="8.5703125" style="109" customWidth="1"/>
    <col min="10004" max="10240" width="8" style="109"/>
    <col min="10241" max="10241" width="23.42578125" style="109" customWidth="1"/>
    <col min="10242" max="10242" width="11.7109375" style="109" bestFit="1" customWidth="1"/>
    <col min="10243" max="10243" width="12" style="109" bestFit="1" customWidth="1"/>
    <col min="10244" max="10244" width="9.5703125" style="109" customWidth="1"/>
    <col min="10245" max="10246" width="11.7109375" style="109" bestFit="1" customWidth="1"/>
    <col min="10247" max="10247" width="12.28515625" style="109" customWidth="1"/>
    <col min="10248" max="10249" width="9.42578125" style="109" customWidth="1"/>
    <col min="10250" max="10250" width="9.28515625" style="109" customWidth="1"/>
    <col min="10251" max="10251" width="12.85546875" style="109" customWidth="1"/>
    <col min="10252" max="10252" width="13.140625" style="109" bestFit="1" customWidth="1"/>
    <col min="10253" max="10253" width="9.28515625" style="109" customWidth="1"/>
    <col min="10254" max="10254" width="13.140625" style="109" bestFit="1" customWidth="1"/>
    <col min="10255" max="10255" width="12.85546875" style="109" customWidth="1"/>
    <col min="10256" max="10256" width="12.7109375" style="109" customWidth="1"/>
    <col min="10257" max="10257" width="9.42578125" style="109" customWidth="1"/>
    <col min="10258" max="10258" width="10" style="109" customWidth="1"/>
    <col min="10259" max="10259" width="8.5703125" style="109" customWidth="1"/>
    <col min="10260" max="10496" width="8" style="109"/>
    <col min="10497" max="10497" width="23.42578125" style="109" customWidth="1"/>
    <col min="10498" max="10498" width="11.7109375" style="109" bestFit="1" customWidth="1"/>
    <col min="10499" max="10499" width="12" style="109" bestFit="1" customWidth="1"/>
    <col min="10500" max="10500" width="9.5703125" style="109" customWidth="1"/>
    <col min="10501" max="10502" width="11.7109375" style="109" bestFit="1" customWidth="1"/>
    <col min="10503" max="10503" width="12.28515625" style="109" customWidth="1"/>
    <col min="10504" max="10505" width="9.42578125" style="109" customWidth="1"/>
    <col min="10506" max="10506" width="9.28515625" style="109" customWidth="1"/>
    <col min="10507" max="10507" width="12.85546875" style="109" customWidth="1"/>
    <col min="10508" max="10508" width="13.140625" style="109" bestFit="1" customWidth="1"/>
    <col min="10509" max="10509" width="9.28515625" style="109" customWidth="1"/>
    <col min="10510" max="10510" width="13.140625" style="109" bestFit="1" customWidth="1"/>
    <col min="10511" max="10511" width="12.85546875" style="109" customWidth="1"/>
    <col min="10512" max="10512" width="12.7109375" style="109" customWidth="1"/>
    <col min="10513" max="10513" width="9.42578125" style="109" customWidth="1"/>
    <col min="10514" max="10514" width="10" style="109" customWidth="1"/>
    <col min="10515" max="10515" width="8.5703125" style="109" customWidth="1"/>
    <col min="10516" max="10752" width="8" style="109"/>
    <col min="10753" max="10753" width="23.42578125" style="109" customWidth="1"/>
    <col min="10754" max="10754" width="11.7109375" style="109" bestFit="1" customWidth="1"/>
    <col min="10755" max="10755" width="12" style="109" bestFit="1" customWidth="1"/>
    <col min="10756" max="10756" width="9.5703125" style="109" customWidth="1"/>
    <col min="10757" max="10758" width="11.7109375" style="109" bestFit="1" customWidth="1"/>
    <col min="10759" max="10759" width="12.28515625" style="109" customWidth="1"/>
    <col min="10760" max="10761" width="9.42578125" style="109" customWidth="1"/>
    <col min="10762" max="10762" width="9.28515625" style="109" customWidth="1"/>
    <col min="10763" max="10763" width="12.85546875" style="109" customWidth="1"/>
    <col min="10764" max="10764" width="13.140625" style="109" bestFit="1" customWidth="1"/>
    <col min="10765" max="10765" width="9.28515625" style="109" customWidth="1"/>
    <col min="10766" max="10766" width="13.140625" style="109" bestFit="1" customWidth="1"/>
    <col min="10767" max="10767" width="12.85546875" style="109" customWidth="1"/>
    <col min="10768" max="10768" width="12.7109375" style="109" customWidth="1"/>
    <col min="10769" max="10769" width="9.42578125" style="109" customWidth="1"/>
    <col min="10770" max="10770" width="10" style="109" customWidth="1"/>
    <col min="10771" max="10771" width="8.5703125" style="109" customWidth="1"/>
    <col min="10772" max="11008" width="8" style="109"/>
    <col min="11009" max="11009" width="23.42578125" style="109" customWidth="1"/>
    <col min="11010" max="11010" width="11.7109375" style="109" bestFit="1" customWidth="1"/>
    <col min="11011" max="11011" width="12" style="109" bestFit="1" customWidth="1"/>
    <col min="11012" max="11012" width="9.5703125" style="109" customWidth="1"/>
    <col min="11013" max="11014" width="11.7109375" style="109" bestFit="1" customWidth="1"/>
    <col min="11015" max="11015" width="12.28515625" style="109" customWidth="1"/>
    <col min="11016" max="11017" width="9.42578125" style="109" customWidth="1"/>
    <col min="11018" max="11018" width="9.28515625" style="109" customWidth="1"/>
    <col min="11019" max="11019" width="12.85546875" style="109" customWidth="1"/>
    <col min="11020" max="11020" width="13.140625" style="109" bestFit="1" customWidth="1"/>
    <col min="11021" max="11021" width="9.28515625" style="109" customWidth="1"/>
    <col min="11022" max="11022" width="13.140625" style="109" bestFit="1" customWidth="1"/>
    <col min="11023" max="11023" width="12.85546875" style="109" customWidth="1"/>
    <col min="11024" max="11024" width="12.7109375" style="109" customWidth="1"/>
    <col min="11025" max="11025" width="9.42578125" style="109" customWidth="1"/>
    <col min="11026" max="11026" width="10" style="109" customWidth="1"/>
    <col min="11027" max="11027" width="8.5703125" style="109" customWidth="1"/>
    <col min="11028" max="11264" width="8" style="109"/>
    <col min="11265" max="11265" width="23.42578125" style="109" customWidth="1"/>
    <col min="11266" max="11266" width="11.7109375" style="109" bestFit="1" customWidth="1"/>
    <col min="11267" max="11267" width="12" style="109" bestFit="1" customWidth="1"/>
    <col min="11268" max="11268" width="9.5703125" style="109" customWidth="1"/>
    <col min="11269" max="11270" width="11.7109375" style="109" bestFit="1" customWidth="1"/>
    <col min="11271" max="11271" width="12.28515625" style="109" customWidth="1"/>
    <col min="11272" max="11273" width="9.42578125" style="109" customWidth="1"/>
    <col min="11274" max="11274" width="9.28515625" style="109" customWidth="1"/>
    <col min="11275" max="11275" width="12.85546875" style="109" customWidth="1"/>
    <col min="11276" max="11276" width="13.140625" style="109" bestFit="1" customWidth="1"/>
    <col min="11277" max="11277" width="9.28515625" style="109" customWidth="1"/>
    <col min="11278" max="11278" width="13.140625" style="109" bestFit="1" customWidth="1"/>
    <col min="11279" max="11279" width="12.85546875" style="109" customWidth="1"/>
    <col min="11280" max="11280" width="12.7109375" style="109" customWidth="1"/>
    <col min="11281" max="11281" width="9.42578125" style="109" customWidth="1"/>
    <col min="11282" max="11282" width="10" style="109" customWidth="1"/>
    <col min="11283" max="11283" width="8.5703125" style="109" customWidth="1"/>
    <col min="11284" max="11520" width="8" style="109"/>
    <col min="11521" max="11521" width="23.42578125" style="109" customWidth="1"/>
    <col min="11522" max="11522" width="11.7109375" style="109" bestFit="1" customWidth="1"/>
    <col min="11523" max="11523" width="12" style="109" bestFit="1" customWidth="1"/>
    <col min="11524" max="11524" width="9.5703125" style="109" customWidth="1"/>
    <col min="11525" max="11526" width="11.7109375" style="109" bestFit="1" customWidth="1"/>
    <col min="11527" max="11527" width="12.28515625" style="109" customWidth="1"/>
    <col min="11528" max="11529" width="9.42578125" style="109" customWidth="1"/>
    <col min="11530" max="11530" width="9.28515625" style="109" customWidth="1"/>
    <col min="11531" max="11531" width="12.85546875" style="109" customWidth="1"/>
    <col min="11532" max="11532" width="13.140625" style="109" bestFit="1" customWidth="1"/>
    <col min="11533" max="11533" width="9.28515625" style="109" customWidth="1"/>
    <col min="11534" max="11534" width="13.140625" style="109" bestFit="1" customWidth="1"/>
    <col min="11535" max="11535" width="12.85546875" style="109" customWidth="1"/>
    <col min="11536" max="11536" width="12.7109375" style="109" customWidth="1"/>
    <col min="11537" max="11537" width="9.42578125" style="109" customWidth="1"/>
    <col min="11538" max="11538" width="10" style="109" customWidth="1"/>
    <col min="11539" max="11539" width="8.5703125" style="109" customWidth="1"/>
    <col min="11540" max="11776" width="8" style="109"/>
    <col min="11777" max="11777" width="23.42578125" style="109" customWidth="1"/>
    <col min="11778" max="11778" width="11.7109375" style="109" bestFit="1" customWidth="1"/>
    <col min="11779" max="11779" width="12" style="109" bestFit="1" customWidth="1"/>
    <col min="11780" max="11780" width="9.5703125" style="109" customWidth="1"/>
    <col min="11781" max="11782" width="11.7109375" style="109" bestFit="1" customWidth="1"/>
    <col min="11783" max="11783" width="12.28515625" style="109" customWidth="1"/>
    <col min="11784" max="11785" width="9.42578125" style="109" customWidth="1"/>
    <col min="11786" max="11786" width="9.28515625" style="109" customWidth="1"/>
    <col min="11787" max="11787" width="12.85546875" style="109" customWidth="1"/>
    <col min="11788" max="11788" width="13.140625" style="109" bestFit="1" customWidth="1"/>
    <col min="11789" max="11789" width="9.28515625" style="109" customWidth="1"/>
    <col min="11790" max="11790" width="13.140625" style="109" bestFit="1" customWidth="1"/>
    <col min="11791" max="11791" width="12.85546875" style="109" customWidth="1"/>
    <col min="11792" max="11792" width="12.7109375" style="109" customWidth="1"/>
    <col min="11793" max="11793" width="9.42578125" style="109" customWidth="1"/>
    <col min="11794" max="11794" width="10" style="109" customWidth="1"/>
    <col min="11795" max="11795" width="8.5703125" style="109" customWidth="1"/>
    <col min="11796" max="12032" width="8" style="109"/>
    <col min="12033" max="12033" width="23.42578125" style="109" customWidth="1"/>
    <col min="12034" max="12034" width="11.7109375" style="109" bestFit="1" customWidth="1"/>
    <col min="12035" max="12035" width="12" style="109" bestFit="1" customWidth="1"/>
    <col min="12036" max="12036" width="9.5703125" style="109" customWidth="1"/>
    <col min="12037" max="12038" width="11.7109375" style="109" bestFit="1" customWidth="1"/>
    <col min="12039" max="12039" width="12.28515625" style="109" customWidth="1"/>
    <col min="12040" max="12041" width="9.42578125" style="109" customWidth="1"/>
    <col min="12042" max="12042" width="9.28515625" style="109" customWidth="1"/>
    <col min="12043" max="12043" width="12.85546875" style="109" customWidth="1"/>
    <col min="12044" max="12044" width="13.140625" style="109" bestFit="1" customWidth="1"/>
    <col min="12045" max="12045" width="9.28515625" style="109" customWidth="1"/>
    <col min="12046" max="12046" width="13.140625" style="109" bestFit="1" customWidth="1"/>
    <col min="12047" max="12047" width="12.85546875" style="109" customWidth="1"/>
    <col min="12048" max="12048" width="12.7109375" style="109" customWidth="1"/>
    <col min="12049" max="12049" width="9.42578125" style="109" customWidth="1"/>
    <col min="12050" max="12050" width="10" style="109" customWidth="1"/>
    <col min="12051" max="12051" width="8.5703125" style="109" customWidth="1"/>
    <col min="12052" max="12288" width="8" style="109"/>
    <col min="12289" max="12289" width="23.42578125" style="109" customWidth="1"/>
    <col min="12290" max="12290" width="11.7109375" style="109" bestFit="1" customWidth="1"/>
    <col min="12291" max="12291" width="12" style="109" bestFit="1" customWidth="1"/>
    <col min="12292" max="12292" width="9.5703125" style="109" customWidth="1"/>
    <col min="12293" max="12294" width="11.7109375" style="109" bestFit="1" customWidth="1"/>
    <col min="12295" max="12295" width="12.28515625" style="109" customWidth="1"/>
    <col min="12296" max="12297" width="9.42578125" style="109" customWidth="1"/>
    <col min="12298" max="12298" width="9.28515625" style="109" customWidth="1"/>
    <col min="12299" max="12299" width="12.85546875" style="109" customWidth="1"/>
    <col min="12300" max="12300" width="13.140625" style="109" bestFit="1" customWidth="1"/>
    <col min="12301" max="12301" width="9.28515625" style="109" customWidth="1"/>
    <col min="12302" max="12302" width="13.140625" style="109" bestFit="1" customWidth="1"/>
    <col min="12303" max="12303" width="12.85546875" style="109" customWidth="1"/>
    <col min="12304" max="12304" width="12.7109375" style="109" customWidth="1"/>
    <col min="12305" max="12305" width="9.42578125" style="109" customWidth="1"/>
    <col min="12306" max="12306" width="10" style="109" customWidth="1"/>
    <col min="12307" max="12307" width="8.5703125" style="109" customWidth="1"/>
    <col min="12308" max="12544" width="8" style="109"/>
    <col min="12545" max="12545" width="23.42578125" style="109" customWidth="1"/>
    <col min="12546" max="12546" width="11.7109375" style="109" bestFit="1" customWidth="1"/>
    <col min="12547" max="12547" width="12" style="109" bestFit="1" customWidth="1"/>
    <col min="12548" max="12548" width="9.5703125" style="109" customWidth="1"/>
    <col min="12549" max="12550" width="11.7109375" style="109" bestFit="1" customWidth="1"/>
    <col min="12551" max="12551" width="12.28515625" style="109" customWidth="1"/>
    <col min="12552" max="12553" width="9.42578125" style="109" customWidth="1"/>
    <col min="12554" max="12554" width="9.28515625" style="109" customWidth="1"/>
    <col min="12555" max="12555" width="12.85546875" style="109" customWidth="1"/>
    <col min="12556" max="12556" width="13.140625" style="109" bestFit="1" customWidth="1"/>
    <col min="12557" max="12557" width="9.28515625" style="109" customWidth="1"/>
    <col min="12558" max="12558" width="13.140625" style="109" bestFit="1" customWidth="1"/>
    <col min="12559" max="12559" width="12.85546875" style="109" customWidth="1"/>
    <col min="12560" max="12560" width="12.7109375" style="109" customWidth="1"/>
    <col min="12561" max="12561" width="9.42578125" style="109" customWidth="1"/>
    <col min="12562" max="12562" width="10" style="109" customWidth="1"/>
    <col min="12563" max="12563" width="8.5703125" style="109" customWidth="1"/>
    <col min="12564" max="12800" width="8" style="109"/>
    <col min="12801" max="12801" width="23.42578125" style="109" customWidth="1"/>
    <col min="12802" max="12802" width="11.7109375" style="109" bestFit="1" customWidth="1"/>
    <col min="12803" max="12803" width="12" style="109" bestFit="1" customWidth="1"/>
    <col min="12804" max="12804" width="9.5703125" style="109" customWidth="1"/>
    <col min="12805" max="12806" width="11.7109375" style="109" bestFit="1" customWidth="1"/>
    <col min="12807" max="12807" width="12.28515625" style="109" customWidth="1"/>
    <col min="12808" max="12809" width="9.42578125" style="109" customWidth="1"/>
    <col min="12810" max="12810" width="9.28515625" style="109" customWidth="1"/>
    <col min="12811" max="12811" width="12.85546875" style="109" customWidth="1"/>
    <col min="12812" max="12812" width="13.140625" style="109" bestFit="1" customWidth="1"/>
    <col min="12813" max="12813" width="9.28515625" style="109" customWidth="1"/>
    <col min="12814" max="12814" width="13.140625" style="109" bestFit="1" customWidth="1"/>
    <col min="12815" max="12815" width="12.85546875" style="109" customWidth="1"/>
    <col min="12816" max="12816" width="12.7109375" style="109" customWidth="1"/>
    <col min="12817" max="12817" width="9.42578125" style="109" customWidth="1"/>
    <col min="12818" max="12818" width="10" style="109" customWidth="1"/>
    <col min="12819" max="12819" width="8.5703125" style="109" customWidth="1"/>
    <col min="12820" max="13056" width="8" style="109"/>
    <col min="13057" max="13057" width="23.42578125" style="109" customWidth="1"/>
    <col min="13058" max="13058" width="11.7109375" style="109" bestFit="1" customWidth="1"/>
    <col min="13059" max="13059" width="12" style="109" bestFit="1" customWidth="1"/>
    <col min="13060" max="13060" width="9.5703125" style="109" customWidth="1"/>
    <col min="13061" max="13062" width="11.7109375" style="109" bestFit="1" customWidth="1"/>
    <col min="13063" max="13063" width="12.28515625" style="109" customWidth="1"/>
    <col min="13064" max="13065" width="9.42578125" style="109" customWidth="1"/>
    <col min="13066" max="13066" width="9.28515625" style="109" customWidth="1"/>
    <col min="13067" max="13067" width="12.85546875" style="109" customWidth="1"/>
    <col min="13068" max="13068" width="13.140625" style="109" bestFit="1" customWidth="1"/>
    <col min="13069" max="13069" width="9.28515625" style="109" customWidth="1"/>
    <col min="13070" max="13070" width="13.140625" style="109" bestFit="1" customWidth="1"/>
    <col min="13071" max="13071" width="12.85546875" style="109" customWidth="1"/>
    <col min="13072" max="13072" width="12.7109375" style="109" customWidth="1"/>
    <col min="13073" max="13073" width="9.42578125" style="109" customWidth="1"/>
    <col min="13074" max="13074" width="10" style="109" customWidth="1"/>
    <col min="13075" max="13075" width="8.5703125" style="109" customWidth="1"/>
    <col min="13076" max="13312" width="8" style="109"/>
    <col min="13313" max="13313" width="23.42578125" style="109" customWidth="1"/>
    <col min="13314" max="13314" width="11.7109375" style="109" bestFit="1" customWidth="1"/>
    <col min="13315" max="13315" width="12" style="109" bestFit="1" customWidth="1"/>
    <col min="13316" max="13316" width="9.5703125" style="109" customWidth="1"/>
    <col min="13317" max="13318" width="11.7109375" style="109" bestFit="1" customWidth="1"/>
    <col min="13319" max="13319" width="12.28515625" style="109" customWidth="1"/>
    <col min="13320" max="13321" width="9.42578125" style="109" customWidth="1"/>
    <col min="13322" max="13322" width="9.28515625" style="109" customWidth="1"/>
    <col min="13323" max="13323" width="12.85546875" style="109" customWidth="1"/>
    <col min="13324" max="13324" width="13.140625" style="109" bestFit="1" customWidth="1"/>
    <col min="13325" max="13325" width="9.28515625" style="109" customWidth="1"/>
    <col min="13326" max="13326" width="13.140625" style="109" bestFit="1" customWidth="1"/>
    <col min="13327" max="13327" width="12.85546875" style="109" customWidth="1"/>
    <col min="13328" max="13328" width="12.7109375" style="109" customWidth="1"/>
    <col min="13329" max="13329" width="9.42578125" style="109" customWidth="1"/>
    <col min="13330" max="13330" width="10" style="109" customWidth="1"/>
    <col min="13331" max="13331" width="8.5703125" style="109" customWidth="1"/>
    <col min="13332" max="13568" width="8" style="109"/>
    <col min="13569" max="13569" width="23.42578125" style="109" customWidth="1"/>
    <col min="13570" max="13570" width="11.7109375" style="109" bestFit="1" customWidth="1"/>
    <col min="13571" max="13571" width="12" style="109" bestFit="1" customWidth="1"/>
    <col min="13572" max="13572" width="9.5703125" style="109" customWidth="1"/>
    <col min="13573" max="13574" width="11.7109375" style="109" bestFit="1" customWidth="1"/>
    <col min="13575" max="13575" width="12.28515625" style="109" customWidth="1"/>
    <col min="13576" max="13577" width="9.42578125" style="109" customWidth="1"/>
    <col min="13578" max="13578" width="9.28515625" style="109" customWidth="1"/>
    <col min="13579" max="13579" width="12.85546875" style="109" customWidth="1"/>
    <col min="13580" max="13580" width="13.140625" style="109" bestFit="1" customWidth="1"/>
    <col min="13581" max="13581" width="9.28515625" style="109" customWidth="1"/>
    <col min="13582" max="13582" width="13.140625" style="109" bestFit="1" customWidth="1"/>
    <col min="13583" max="13583" width="12.85546875" style="109" customWidth="1"/>
    <col min="13584" max="13584" width="12.7109375" style="109" customWidth="1"/>
    <col min="13585" max="13585" width="9.42578125" style="109" customWidth="1"/>
    <col min="13586" max="13586" width="10" style="109" customWidth="1"/>
    <col min="13587" max="13587" width="8.5703125" style="109" customWidth="1"/>
    <col min="13588" max="13824" width="8" style="109"/>
    <col min="13825" max="13825" width="23.42578125" style="109" customWidth="1"/>
    <col min="13826" max="13826" width="11.7109375" style="109" bestFit="1" customWidth="1"/>
    <col min="13827" max="13827" width="12" style="109" bestFit="1" customWidth="1"/>
    <col min="13828" max="13828" width="9.5703125" style="109" customWidth="1"/>
    <col min="13829" max="13830" width="11.7109375" style="109" bestFit="1" customWidth="1"/>
    <col min="13831" max="13831" width="12.28515625" style="109" customWidth="1"/>
    <col min="13832" max="13833" width="9.42578125" style="109" customWidth="1"/>
    <col min="13834" max="13834" width="9.28515625" style="109" customWidth="1"/>
    <col min="13835" max="13835" width="12.85546875" style="109" customWidth="1"/>
    <col min="13836" max="13836" width="13.140625" style="109" bestFit="1" customWidth="1"/>
    <col min="13837" max="13837" width="9.28515625" style="109" customWidth="1"/>
    <col min="13838" max="13838" width="13.140625" style="109" bestFit="1" customWidth="1"/>
    <col min="13839" max="13839" width="12.85546875" style="109" customWidth="1"/>
    <col min="13840" max="13840" width="12.7109375" style="109" customWidth="1"/>
    <col min="13841" max="13841" width="9.42578125" style="109" customWidth="1"/>
    <col min="13842" max="13842" width="10" style="109" customWidth="1"/>
    <col min="13843" max="13843" width="8.5703125" style="109" customWidth="1"/>
    <col min="13844" max="14080" width="8" style="109"/>
    <col min="14081" max="14081" width="23.42578125" style="109" customWidth="1"/>
    <col min="14082" max="14082" width="11.7109375" style="109" bestFit="1" customWidth="1"/>
    <col min="14083" max="14083" width="12" style="109" bestFit="1" customWidth="1"/>
    <col min="14084" max="14084" width="9.5703125" style="109" customWidth="1"/>
    <col min="14085" max="14086" width="11.7109375" style="109" bestFit="1" customWidth="1"/>
    <col min="14087" max="14087" width="12.28515625" style="109" customWidth="1"/>
    <col min="14088" max="14089" width="9.42578125" style="109" customWidth="1"/>
    <col min="14090" max="14090" width="9.28515625" style="109" customWidth="1"/>
    <col min="14091" max="14091" width="12.85546875" style="109" customWidth="1"/>
    <col min="14092" max="14092" width="13.140625" style="109" bestFit="1" customWidth="1"/>
    <col min="14093" max="14093" width="9.28515625" style="109" customWidth="1"/>
    <col min="14094" max="14094" width="13.140625" style="109" bestFit="1" customWidth="1"/>
    <col min="14095" max="14095" width="12.85546875" style="109" customWidth="1"/>
    <col min="14096" max="14096" width="12.7109375" style="109" customWidth="1"/>
    <col min="14097" max="14097" width="9.42578125" style="109" customWidth="1"/>
    <col min="14098" max="14098" width="10" style="109" customWidth="1"/>
    <col min="14099" max="14099" width="8.5703125" style="109" customWidth="1"/>
    <col min="14100" max="14336" width="8" style="109"/>
    <col min="14337" max="14337" width="23.42578125" style="109" customWidth="1"/>
    <col min="14338" max="14338" width="11.7109375" style="109" bestFit="1" customWidth="1"/>
    <col min="14339" max="14339" width="12" style="109" bestFit="1" customWidth="1"/>
    <col min="14340" max="14340" width="9.5703125" style="109" customWidth="1"/>
    <col min="14341" max="14342" width="11.7109375" style="109" bestFit="1" customWidth="1"/>
    <col min="14343" max="14343" width="12.28515625" style="109" customWidth="1"/>
    <col min="14344" max="14345" width="9.42578125" style="109" customWidth="1"/>
    <col min="14346" max="14346" width="9.28515625" style="109" customWidth="1"/>
    <col min="14347" max="14347" width="12.85546875" style="109" customWidth="1"/>
    <col min="14348" max="14348" width="13.140625" style="109" bestFit="1" customWidth="1"/>
    <col min="14349" max="14349" width="9.28515625" style="109" customWidth="1"/>
    <col min="14350" max="14350" width="13.140625" style="109" bestFit="1" customWidth="1"/>
    <col min="14351" max="14351" width="12.85546875" style="109" customWidth="1"/>
    <col min="14352" max="14352" width="12.7109375" style="109" customWidth="1"/>
    <col min="14353" max="14353" width="9.42578125" style="109" customWidth="1"/>
    <col min="14354" max="14354" width="10" style="109" customWidth="1"/>
    <col min="14355" max="14355" width="8.5703125" style="109" customWidth="1"/>
    <col min="14356" max="14592" width="8" style="109"/>
    <col min="14593" max="14593" width="23.42578125" style="109" customWidth="1"/>
    <col min="14594" max="14594" width="11.7109375" style="109" bestFit="1" customWidth="1"/>
    <col min="14595" max="14595" width="12" style="109" bestFit="1" customWidth="1"/>
    <col min="14596" max="14596" width="9.5703125" style="109" customWidth="1"/>
    <col min="14597" max="14598" width="11.7109375" style="109" bestFit="1" customWidth="1"/>
    <col min="14599" max="14599" width="12.28515625" style="109" customWidth="1"/>
    <col min="14600" max="14601" width="9.42578125" style="109" customWidth="1"/>
    <col min="14602" max="14602" width="9.28515625" style="109" customWidth="1"/>
    <col min="14603" max="14603" width="12.85546875" style="109" customWidth="1"/>
    <col min="14604" max="14604" width="13.140625" style="109" bestFit="1" customWidth="1"/>
    <col min="14605" max="14605" width="9.28515625" style="109" customWidth="1"/>
    <col min="14606" max="14606" width="13.140625" style="109" bestFit="1" customWidth="1"/>
    <col min="14607" max="14607" width="12.85546875" style="109" customWidth="1"/>
    <col min="14608" max="14608" width="12.7109375" style="109" customWidth="1"/>
    <col min="14609" max="14609" width="9.42578125" style="109" customWidth="1"/>
    <col min="14610" max="14610" width="10" style="109" customWidth="1"/>
    <col min="14611" max="14611" width="8.5703125" style="109" customWidth="1"/>
    <col min="14612" max="14848" width="8" style="109"/>
    <col min="14849" max="14849" width="23.42578125" style="109" customWidth="1"/>
    <col min="14850" max="14850" width="11.7109375" style="109" bestFit="1" customWidth="1"/>
    <col min="14851" max="14851" width="12" style="109" bestFit="1" customWidth="1"/>
    <col min="14852" max="14852" width="9.5703125" style="109" customWidth="1"/>
    <col min="14853" max="14854" width="11.7109375" style="109" bestFit="1" customWidth="1"/>
    <col min="14855" max="14855" width="12.28515625" style="109" customWidth="1"/>
    <col min="14856" max="14857" width="9.42578125" style="109" customWidth="1"/>
    <col min="14858" max="14858" width="9.28515625" style="109" customWidth="1"/>
    <col min="14859" max="14859" width="12.85546875" style="109" customWidth="1"/>
    <col min="14860" max="14860" width="13.140625" style="109" bestFit="1" customWidth="1"/>
    <col min="14861" max="14861" width="9.28515625" style="109" customWidth="1"/>
    <col min="14862" max="14862" width="13.140625" style="109" bestFit="1" customWidth="1"/>
    <col min="14863" max="14863" width="12.85546875" style="109" customWidth="1"/>
    <col min="14864" max="14864" width="12.7109375" style="109" customWidth="1"/>
    <col min="14865" max="14865" width="9.42578125" style="109" customWidth="1"/>
    <col min="14866" max="14866" width="10" style="109" customWidth="1"/>
    <col min="14867" max="14867" width="8.5703125" style="109" customWidth="1"/>
    <col min="14868" max="15104" width="8" style="109"/>
    <col min="15105" max="15105" width="23.42578125" style="109" customWidth="1"/>
    <col min="15106" max="15106" width="11.7109375" style="109" bestFit="1" customWidth="1"/>
    <col min="15107" max="15107" width="12" style="109" bestFit="1" customWidth="1"/>
    <col min="15108" max="15108" width="9.5703125" style="109" customWidth="1"/>
    <col min="15109" max="15110" width="11.7109375" style="109" bestFit="1" customWidth="1"/>
    <col min="15111" max="15111" width="12.28515625" style="109" customWidth="1"/>
    <col min="15112" max="15113" width="9.42578125" style="109" customWidth="1"/>
    <col min="15114" max="15114" width="9.28515625" style="109" customWidth="1"/>
    <col min="15115" max="15115" width="12.85546875" style="109" customWidth="1"/>
    <col min="15116" max="15116" width="13.140625" style="109" bestFit="1" customWidth="1"/>
    <col min="15117" max="15117" width="9.28515625" style="109" customWidth="1"/>
    <col min="15118" max="15118" width="13.140625" style="109" bestFit="1" customWidth="1"/>
    <col min="15119" max="15119" width="12.85546875" style="109" customWidth="1"/>
    <col min="15120" max="15120" width="12.7109375" style="109" customWidth="1"/>
    <col min="15121" max="15121" width="9.42578125" style="109" customWidth="1"/>
    <col min="15122" max="15122" width="10" style="109" customWidth="1"/>
    <col min="15123" max="15123" width="8.5703125" style="109" customWidth="1"/>
    <col min="15124" max="15360" width="8" style="109"/>
    <col min="15361" max="15361" width="23.42578125" style="109" customWidth="1"/>
    <col min="15362" max="15362" width="11.7109375" style="109" bestFit="1" customWidth="1"/>
    <col min="15363" max="15363" width="12" style="109" bestFit="1" customWidth="1"/>
    <col min="15364" max="15364" width="9.5703125" style="109" customWidth="1"/>
    <col min="15365" max="15366" width="11.7109375" style="109" bestFit="1" customWidth="1"/>
    <col min="15367" max="15367" width="12.28515625" style="109" customWidth="1"/>
    <col min="15368" max="15369" width="9.42578125" style="109" customWidth="1"/>
    <col min="15370" max="15370" width="9.28515625" style="109" customWidth="1"/>
    <col min="15371" max="15371" width="12.85546875" style="109" customWidth="1"/>
    <col min="15372" max="15372" width="13.140625" style="109" bestFit="1" customWidth="1"/>
    <col min="15373" max="15373" width="9.28515625" style="109" customWidth="1"/>
    <col min="15374" max="15374" width="13.140625" style="109" bestFit="1" customWidth="1"/>
    <col min="15375" max="15375" width="12.85546875" style="109" customWidth="1"/>
    <col min="15376" max="15376" width="12.7109375" style="109" customWidth="1"/>
    <col min="15377" max="15377" width="9.42578125" style="109" customWidth="1"/>
    <col min="15378" max="15378" width="10" style="109" customWidth="1"/>
    <col min="15379" max="15379" width="8.5703125" style="109" customWidth="1"/>
    <col min="15380" max="15616" width="8" style="109"/>
    <col min="15617" max="15617" width="23.42578125" style="109" customWidth="1"/>
    <col min="15618" max="15618" width="11.7109375" style="109" bestFit="1" customWidth="1"/>
    <col min="15619" max="15619" width="12" style="109" bestFit="1" customWidth="1"/>
    <col min="15620" max="15620" width="9.5703125" style="109" customWidth="1"/>
    <col min="15621" max="15622" width="11.7109375" style="109" bestFit="1" customWidth="1"/>
    <col min="15623" max="15623" width="12.28515625" style="109" customWidth="1"/>
    <col min="15624" max="15625" width="9.42578125" style="109" customWidth="1"/>
    <col min="15626" max="15626" width="9.28515625" style="109" customWidth="1"/>
    <col min="15627" max="15627" width="12.85546875" style="109" customWidth="1"/>
    <col min="15628" max="15628" width="13.140625" style="109" bestFit="1" customWidth="1"/>
    <col min="15629" max="15629" width="9.28515625" style="109" customWidth="1"/>
    <col min="15630" max="15630" width="13.140625" style="109" bestFit="1" customWidth="1"/>
    <col min="15631" max="15631" width="12.85546875" style="109" customWidth="1"/>
    <col min="15632" max="15632" width="12.7109375" style="109" customWidth="1"/>
    <col min="15633" max="15633" width="9.42578125" style="109" customWidth="1"/>
    <col min="15634" max="15634" width="10" style="109" customWidth="1"/>
    <col min="15635" max="15635" width="8.5703125" style="109" customWidth="1"/>
    <col min="15636" max="15872" width="8" style="109"/>
    <col min="15873" max="15873" width="23.42578125" style="109" customWidth="1"/>
    <col min="15874" max="15874" width="11.7109375" style="109" bestFit="1" customWidth="1"/>
    <col min="15875" max="15875" width="12" style="109" bestFit="1" customWidth="1"/>
    <col min="15876" max="15876" width="9.5703125" style="109" customWidth="1"/>
    <col min="15877" max="15878" width="11.7109375" style="109" bestFit="1" customWidth="1"/>
    <col min="15879" max="15879" width="12.28515625" style="109" customWidth="1"/>
    <col min="15880" max="15881" width="9.42578125" style="109" customWidth="1"/>
    <col min="15882" max="15882" width="9.28515625" style="109" customWidth="1"/>
    <col min="15883" max="15883" width="12.85546875" style="109" customWidth="1"/>
    <col min="15884" max="15884" width="13.140625" style="109" bestFit="1" customWidth="1"/>
    <col min="15885" max="15885" width="9.28515625" style="109" customWidth="1"/>
    <col min="15886" max="15886" width="13.140625" style="109" bestFit="1" customWidth="1"/>
    <col min="15887" max="15887" width="12.85546875" style="109" customWidth="1"/>
    <col min="15888" max="15888" width="12.7109375" style="109" customWidth="1"/>
    <col min="15889" max="15889" width="9.42578125" style="109" customWidth="1"/>
    <col min="15890" max="15890" width="10" style="109" customWidth="1"/>
    <col min="15891" max="15891" width="8.5703125" style="109" customWidth="1"/>
    <col min="15892" max="16128" width="8" style="109"/>
    <col min="16129" max="16129" width="23.42578125" style="109" customWidth="1"/>
    <col min="16130" max="16130" width="11.7109375" style="109" bestFit="1" customWidth="1"/>
    <col min="16131" max="16131" width="12" style="109" bestFit="1" customWidth="1"/>
    <col min="16132" max="16132" width="9.5703125" style="109" customWidth="1"/>
    <col min="16133" max="16134" width="11.7109375" style="109" bestFit="1" customWidth="1"/>
    <col min="16135" max="16135" width="12.28515625" style="109" customWidth="1"/>
    <col min="16136" max="16137" width="9.42578125" style="109" customWidth="1"/>
    <col min="16138" max="16138" width="9.28515625" style="109" customWidth="1"/>
    <col min="16139" max="16139" width="12.85546875" style="109" customWidth="1"/>
    <col min="16140" max="16140" width="13.140625" style="109" bestFit="1" customWidth="1"/>
    <col min="16141" max="16141" width="9.28515625" style="109" customWidth="1"/>
    <col min="16142" max="16142" width="13.140625" style="109" bestFit="1" customWidth="1"/>
    <col min="16143" max="16143" width="12.85546875" style="109" customWidth="1"/>
    <col min="16144" max="16144" width="12.7109375" style="109" customWidth="1"/>
    <col min="16145" max="16145" width="9.42578125" style="109" customWidth="1"/>
    <col min="16146" max="16146" width="10" style="109" customWidth="1"/>
    <col min="16147" max="16147" width="8.5703125" style="109" customWidth="1"/>
    <col min="16148" max="16384" width="8" style="109"/>
  </cols>
  <sheetData>
    <row r="1" spans="1:19" ht="16.5" thickBot="1" x14ac:dyDescent="0.3">
      <c r="A1" s="392" t="s">
        <v>25</v>
      </c>
      <c r="B1" s="393"/>
    </row>
    <row r="2" spans="1:19" ht="4.5" customHeight="1" thickBot="1" x14ac:dyDescent="0.3"/>
    <row r="3" spans="1:19" ht="23.45" customHeight="1" thickTop="1" x14ac:dyDescent="0.25">
      <c r="A3" s="394" t="s">
        <v>169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6"/>
    </row>
    <row r="4" spans="1:19" ht="18.399999999999999" customHeight="1" thickBot="1" x14ac:dyDescent="0.3">
      <c r="A4" s="397" t="s">
        <v>113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9"/>
    </row>
    <row r="5" spans="1:19" s="169" customFormat="1" ht="20.65" customHeight="1" thickTop="1" thickBot="1" x14ac:dyDescent="0.3">
      <c r="A5" s="389" t="s">
        <v>441</v>
      </c>
      <c r="B5" s="374" t="s">
        <v>73</v>
      </c>
      <c r="C5" s="374"/>
      <c r="D5" s="374"/>
      <c r="E5" s="374"/>
      <c r="F5" s="374"/>
      <c r="G5" s="374"/>
      <c r="H5" s="374"/>
      <c r="I5" s="374"/>
      <c r="J5" s="375"/>
      <c r="K5" s="376" t="s">
        <v>74</v>
      </c>
      <c r="L5" s="374"/>
      <c r="M5" s="374"/>
      <c r="N5" s="374"/>
      <c r="O5" s="374"/>
      <c r="P5" s="374"/>
      <c r="Q5" s="374"/>
      <c r="R5" s="374"/>
      <c r="S5" s="375"/>
    </row>
    <row r="6" spans="1:19" s="170" customFormat="1" ht="21.75" customHeight="1" x14ac:dyDescent="0.25">
      <c r="A6" s="390"/>
      <c r="B6" s="382" t="s">
        <v>642</v>
      </c>
      <c r="C6" s="360"/>
      <c r="D6" s="361"/>
      <c r="E6" s="382" t="s">
        <v>643</v>
      </c>
      <c r="F6" s="360"/>
      <c r="G6" s="361"/>
      <c r="H6" s="362" t="s">
        <v>75</v>
      </c>
      <c r="I6" s="363"/>
      <c r="J6" s="364"/>
      <c r="K6" s="379" t="s">
        <v>644</v>
      </c>
      <c r="L6" s="360"/>
      <c r="M6" s="380"/>
      <c r="N6" s="359" t="s">
        <v>645</v>
      </c>
      <c r="O6" s="360"/>
      <c r="P6" s="361"/>
      <c r="Q6" s="362" t="s">
        <v>75</v>
      </c>
      <c r="R6" s="363"/>
      <c r="S6" s="364"/>
    </row>
    <row r="7" spans="1:19" ht="36" customHeight="1" thickBot="1" x14ac:dyDescent="0.3">
      <c r="A7" s="391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19" s="171" customFormat="1" ht="15.95" customHeight="1" thickTop="1" thickBot="1" x14ac:dyDescent="0.3">
      <c r="A8" s="235" t="s">
        <v>80</v>
      </c>
      <c r="B8" s="236">
        <v>3293512</v>
      </c>
      <c r="C8" s="237">
        <v>2788907</v>
      </c>
      <c r="D8" s="238">
        <f>IFERROR(C8/B8,"")</f>
        <v>0.84678817019643471</v>
      </c>
      <c r="E8" s="239">
        <v>3065888</v>
      </c>
      <c r="F8" s="237">
        <v>2512594</v>
      </c>
      <c r="G8" s="238">
        <f>IFERROR(F8/E8,"")</f>
        <v>0.81953222035508144</v>
      </c>
      <c r="H8" s="238">
        <f>IFERROR(B8/E8-1,"")</f>
        <v>7.4244068928806195E-2</v>
      </c>
      <c r="I8" s="238">
        <f>IFERROR(C8/F8-1,"")</f>
        <v>0.10997120903735347</v>
      </c>
      <c r="J8" s="240">
        <f>IFERROR(D8-G8,"")</f>
        <v>2.7255949841353266E-2</v>
      </c>
      <c r="K8" s="241">
        <v>35922970</v>
      </c>
      <c r="L8" s="237">
        <v>29539091</v>
      </c>
      <c r="M8" s="238">
        <f>IFERROR(L8/K8,"")</f>
        <v>0.82228977726507579</v>
      </c>
      <c r="N8" s="239">
        <v>32233025</v>
      </c>
      <c r="O8" s="237">
        <v>26694758</v>
      </c>
      <c r="P8" s="242">
        <f>IFERROR(O8/N8,"")</f>
        <v>0.82818035229395937</v>
      </c>
      <c r="Q8" s="238">
        <f>IFERROR(K8/N8-1,"")</f>
        <v>0.11447715502966282</v>
      </c>
      <c r="R8" s="238">
        <f>IFERROR(L8/O8-1,"")</f>
        <v>0.10655024480836284</v>
      </c>
      <c r="S8" s="240">
        <f>IFERROR(M8-P8,"")</f>
        <v>-5.8905750288835712E-3</v>
      </c>
    </row>
    <row r="9" spans="1:19" s="172" customFormat="1" ht="15.95" customHeight="1" thickTop="1" thickBot="1" x14ac:dyDescent="0.25">
      <c r="A9" s="200" t="s">
        <v>115</v>
      </c>
      <c r="B9" s="280">
        <v>475548</v>
      </c>
      <c r="C9" s="201">
        <v>415519</v>
      </c>
      <c r="D9" s="202">
        <f t="shared" ref="D9:D72" si="0">IFERROR(C9/B9,"")</f>
        <v>0.87376878884991627</v>
      </c>
      <c r="E9" s="203">
        <v>432137</v>
      </c>
      <c r="F9" s="201">
        <v>345601</v>
      </c>
      <c r="G9" s="202">
        <f t="shared" ref="G9:G72" si="1">IFERROR(F9/E9,"")</f>
        <v>0.79974869080870192</v>
      </c>
      <c r="H9" s="202">
        <f t="shared" ref="H9:H72" si="2">IFERROR(B9/E9-1,"")</f>
        <v>0.10045656817166781</v>
      </c>
      <c r="I9" s="202">
        <f t="shared" ref="I9:I72" si="3">IFERROR(C9/F9-1,"")</f>
        <v>0.20230844239455337</v>
      </c>
      <c r="J9" s="204">
        <f t="shared" ref="J9:J72" si="4">IFERROR(D9-G9,"")</f>
        <v>7.4020098041214344E-2</v>
      </c>
      <c r="K9" s="205">
        <v>5536589</v>
      </c>
      <c r="L9" s="201">
        <v>4453617</v>
      </c>
      <c r="M9" s="202">
        <f t="shared" ref="M9:M72" si="5">IFERROR(L9/K9,"")</f>
        <v>0.80439725614453228</v>
      </c>
      <c r="N9" s="203">
        <v>4870190</v>
      </c>
      <c r="O9" s="201">
        <v>3956006</v>
      </c>
      <c r="P9" s="202">
        <f t="shared" ref="P9:P72" si="6">IFERROR(O9/N9,"")</f>
        <v>0.81228986959441007</v>
      </c>
      <c r="Q9" s="202">
        <f t="shared" ref="Q9:Q72" si="7">IFERROR(K9/N9-1,"")</f>
        <v>0.13683223857796101</v>
      </c>
      <c r="R9" s="202">
        <f t="shared" ref="R9:R72" si="8">IFERROR(L9/O9-1,"")</f>
        <v>0.12578620962657783</v>
      </c>
      <c r="S9" s="204">
        <f t="shared" ref="S9:S72" si="9">IFERROR(M9-P9,"")</f>
        <v>-7.8926134498777945E-3</v>
      </c>
    </row>
    <row r="10" spans="1:19" ht="15.95" customHeight="1" thickTop="1" x14ac:dyDescent="0.25">
      <c r="A10" s="206" t="s">
        <v>84</v>
      </c>
      <c r="B10" s="206">
        <v>262294</v>
      </c>
      <c r="C10" s="173">
        <v>227814</v>
      </c>
      <c r="D10" s="199">
        <f t="shared" si="0"/>
        <v>0.86854445774588818</v>
      </c>
      <c r="E10" s="173">
        <v>219899</v>
      </c>
      <c r="F10" s="173">
        <v>184041</v>
      </c>
      <c r="G10" s="199">
        <f t="shared" si="1"/>
        <v>0.83693422889599312</v>
      </c>
      <c r="H10" s="199">
        <f t="shared" si="2"/>
        <v>0.19279305499342869</v>
      </c>
      <c r="I10" s="199">
        <f t="shared" si="3"/>
        <v>0.23784374134024477</v>
      </c>
      <c r="J10" s="199">
        <f t="shared" si="4"/>
        <v>3.1610228849895061E-2</v>
      </c>
      <c r="K10" s="173">
        <v>3243663</v>
      </c>
      <c r="L10" s="173">
        <v>2587812</v>
      </c>
      <c r="M10" s="199">
        <f t="shared" si="5"/>
        <v>0.79780544403040632</v>
      </c>
      <c r="N10" s="173">
        <v>2711872</v>
      </c>
      <c r="O10" s="173">
        <v>2285312</v>
      </c>
      <c r="P10" s="199">
        <f t="shared" si="6"/>
        <v>0.84270644042196685</v>
      </c>
      <c r="Q10" s="199">
        <f t="shared" si="7"/>
        <v>0.19609738217732997</v>
      </c>
      <c r="R10" s="199">
        <f t="shared" si="8"/>
        <v>0.1323670466002016</v>
      </c>
      <c r="S10" s="199">
        <f t="shared" si="9"/>
        <v>-4.4900996391560533E-2</v>
      </c>
    </row>
    <row r="11" spans="1:19" ht="15.95" customHeight="1" x14ac:dyDescent="0.25">
      <c r="A11" s="206" t="s">
        <v>103</v>
      </c>
      <c r="B11" s="206">
        <v>132618</v>
      </c>
      <c r="C11" s="173">
        <v>122199</v>
      </c>
      <c r="D11" s="199">
        <f t="shared" si="0"/>
        <v>0.92143600416233096</v>
      </c>
      <c r="E11" s="173">
        <v>92670</v>
      </c>
      <c r="F11" s="173">
        <v>76262</v>
      </c>
      <c r="G11" s="199">
        <f t="shared" si="1"/>
        <v>0.82294162080500699</v>
      </c>
      <c r="H11" s="199">
        <f t="shared" si="2"/>
        <v>0.43107801877630303</v>
      </c>
      <c r="I11" s="199">
        <f t="shared" si="3"/>
        <v>0.6023576617450368</v>
      </c>
      <c r="J11" s="199">
        <f t="shared" si="4"/>
        <v>9.8494383357323967E-2</v>
      </c>
      <c r="K11" s="173">
        <v>1327510</v>
      </c>
      <c r="L11" s="173">
        <v>1116543</v>
      </c>
      <c r="M11" s="199">
        <f t="shared" si="5"/>
        <v>0.8410806698254627</v>
      </c>
      <c r="N11" s="173">
        <v>1035438</v>
      </c>
      <c r="O11" s="173">
        <v>831553</v>
      </c>
      <c r="P11" s="199">
        <f t="shared" si="6"/>
        <v>0.8030929905991474</v>
      </c>
      <c r="Q11" s="199">
        <f t="shared" si="7"/>
        <v>0.28207579787490888</v>
      </c>
      <c r="R11" s="199">
        <f t="shared" si="8"/>
        <v>0.34272018740837917</v>
      </c>
      <c r="S11" s="199">
        <f t="shared" si="9"/>
        <v>3.7987679226315296E-2</v>
      </c>
    </row>
    <row r="12" spans="1:19" ht="15.95" customHeight="1" x14ac:dyDescent="0.25">
      <c r="A12" s="206" t="s">
        <v>98</v>
      </c>
      <c r="B12" s="206">
        <v>80636</v>
      </c>
      <c r="C12" s="173">
        <v>65506</v>
      </c>
      <c r="D12" s="199">
        <f t="shared" si="0"/>
        <v>0.81236668485539953</v>
      </c>
      <c r="E12" s="173">
        <v>119424</v>
      </c>
      <c r="F12" s="173">
        <v>85158</v>
      </c>
      <c r="G12" s="199">
        <f t="shared" si="1"/>
        <v>0.7130727491961415</v>
      </c>
      <c r="H12" s="199">
        <f t="shared" si="2"/>
        <v>-0.32479233654876738</v>
      </c>
      <c r="I12" s="199">
        <f t="shared" si="3"/>
        <v>-0.23077103736583759</v>
      </c>
      <c r="J12" s="199">
        <f t="shared" si="4"/>
        <v>9.9293935659258037E-2</v>
      </c>
      <c r="K12" s="173">
        <v>965068</v>
      </c>
      <c r="L12" s="173">
        <v>749137</v>
      </c>
      <c r="M12" s="199">
        <f t="shared" si="5"/>
        <v>0.77625307232236485</v>
      </c>
      <c r="N12" s="173">
        <v>1122592</v>
      </c>
      <c r="O12" s="173">
        <v>838880</v>
      </c>
      <c r="P12" s="199">
        <f t="shared" si="6"/>
        <v>0.74727060232034437</v>
      </c>
      <c r="Q12" s="199">
        <f t="shared" si="7"/>
        <v>-0.14032168410250567</v>
      </c>
      <c r="R12" s="199">
        <f t="shared" si="8"/>
        <v>-0.10697954415411026</v>
      </c>
      <c r="S12" s="199">
        <f t="shared" si="9"/>
        <v>2.8982470002020477E-2</v>
      </c>
    </row>
    <row r="13" spans="1:19" ht="15.95" customHeight="1" x14ac:dyDescent="0.25">
      <c r="A13" s="206" t="s">
        <v>350</v>
      </c>
      <c r="B13" s="206">
        <v>0</v>
      </c>
      <c r="C13" s="173">
        <v>0</v>
      </c>
      <c r="D13" s="199" t="str">
        <f t="shared" si="0"/>
        <v/>
      </c>
      <c r="E13" s="173">
        <v>0</v>
      </c>
      <c r="F13" s="173">
        <v>0</v>
      </c>
      <c r="G13" s="199" t="str">
        <f t="shared" si="1"/>
        <v/>
      </c>
      <c r="H13" s="199" t="str">
        <f t="shared" si="2"/>
        <v/>
      </c>
      <c r="I13" s="199" t="str">
        <f t="shared" si="3"/>
        <v/>
      </c>
      <c r="J13" s="199" t="str">
        <f t="shared" si="4"/>
        <v/>
      </c>
      <c r="K13" s="173">
        <v>48</v>
      </c>
      <c r="L13" s="173">
        <v>0</v>
      </c>
      <c r="M13" s="199">
        <f t="shared" si="5"/>
        <v>0</v>
      </c>
      <c r="N13" s="173">
        <v>0</v>
      </c>
      <c r="O13" s="173">
        <v>0</v>
      </c>
      <c r="P13" s="199" t="str">
        <f t="shared" si="6"/>
        <v/>
      </c>
      <c r="Q13" s="199" t="str">
        <f t="shared" si="7"/>
        <v/>
      </c>
      <c r="R13" s="199" t="str">
        <f t="shared" si="8"/>
        <v/>
      </c>
      <c r="S13" s="199" t="str">
        <f t="shared" si="9"/>
        <v/>
      </c>
    </row>
    <row r="14" spans="1:19" s="172" customFormat="1" ht="15.95" customHeight="1" x14ac:dyDescent="0.25">
      <c r="A14" s="206" t="s">
        <v>88</v>
      </c>
      <c r="B14" s="206">
        <v>0</v>
      </c>
      <c r="C14" s="173">
        <v>0</v>
      </c>
      <c r="D14" s="199" t="str">
        <f t="shared" si="0"/>
        <v/>
      </c>
      <c r="E14" s="173">
        <v>0</v>
      </c>
      <c r="F14" s="173">
        <v>0</v>
      </c>
      <c r="G14" s="199" t="str">
        <f t="shared" si="1"/>
        <v/>
      </c>
      <c r="H14" s="199" t="str">
        <f t="shared" si="2"/>
        <v/>
      </c>
      <c r="I14" s="199" t="str">
        <f t="shared" si="3"/>
        <v/>
      </c>
      <c r="J14" s="199" t="str">
        <f t="shared" si="4"/>
        <v/>
      </c>
      <c r="K14" s="173">
        <v>12</v>
      </c>
      <c r="L14" s="173">
        <v>0</v>
      </c>
      <c r="M14" s="199">
        <f t="shared" si="5"/>
        <v>0</v>
      </c>
      <c r="N14" s="173">
        <v>0</v>
      </c>
      <c r="O14" s="173">
        <v>0</v>
      </c>
      <c r="P14" s="199" t="str">
        <f t="shared" si="6"/>
        <v/>
      </c>
      <c r="Q14" s="199" t="str">
        <f t="shared" si="7"/>
        <v/>
      </c>
      <c r="R14" s="199" t="str">
        <f t="shared" si="8"/>
        <v/>
      </c>
      <c r="S14" s="199" t="str">
        <f t="shared" si="9"/>
        <v/>
      </c>
    </row>
    <row r="15" spans="1:19" ht="15.95" customHeight="1" thickBot="1" x14ac:dyDescent="0.3">
      <c r="A15" s="206" t="s">
        <v>99</v>
      </c>
      <c r="B15" s="206">
        <v>0</v>
      </c>
      <c r="C15" s="173">
        <v>0</v>
      </c>
      <c r="D15" s="199" t="str">
        <f t="shared" si="0"/>
        <v/>
      </c>
      <c r="E15" s="173">
        <v>144</v>
      </c>
      <c r="F15" s="173">
        <v>140</v>
      </c>
      <c r="G15" s="199">
        <f t="shared" si="1"/>
        <v>0.97222222222222221</v>
      </c>
      <c r="H15" s="199">
        <f t="shared" si="2"/>
        <v>-1</v>
      </c>
      <c r="I15" s="199">
        <f t="shared" si="3"/>
        <v>-1</v>
      </c>
      <c r="J15" s="199" t="str">
        <f t="shared" si="4"/>
        <v/>
      </c>
      <c r="K15" s="173">
        <v>288</v>
      </c>
      <c r="L15" s="173">
        <v>125</v>
      </c>
      <c r="M15" s="199">
        <f t="shared" si="5"/>
        <v>0.43402777777777779</v>
      </c>
      <c r="N15" s="173">
        <v>288</v>
      </c>
      <c r="O15" s="173">
        <v>261</v>
      </c>
      <c r="P15" s="199">
        <f t="shared" si="6"/>
        <v>0.90625</v>
      </c>
      <c r="Q15" s="199">
        <f t="shared" si="7"/>
        <v>0</v>
      </c>
      <c r="R15" s="199">
        <f t="shared" si="8"/>
        <v>-0.52107279693486586</v>
      </c>
      <c r="S15" s="199">
        <f t="shared" si="9"/>
        <v>-0.47222222222222221</v>
      </c>
    </row>
    <row r="16" spans="1:19" ht="15.95" customHeight="1" thickTop="1" thickBot="1" x14ac:dyDescent="0.3">
      <c r="A16" s="200" t="s">
        <v>116</v>
      </c>
      <c r="B16" s="280">
        <v>355999</v>
      </c>
      <c r="C16" s="201">
        <v>304544</v>
      </c>
      <c r="D16" s="202">
        <f t="shared" si="0"/>
        <v>0.85546307714347514</v>
      </c>
      <c r="E16" s="203">
        <v>284356</v>
      </c>
      <c r="F16" s="201">
        <v>239088</v>
      </c>
      <c r="G16" s="202">
        <f t="shared" si="1"/>
        <v>0.84080518786310121</v>
      </c>
      <c r="H16" s="202">
        <f t="shared" si="2"/>
        <v>0.25194826203772736</v>
      </c>
      <c r="I16" s="202">
        <f t="shared" si="3"/>
        <v>0.27377367329184232</v>
      </c>
      <c r="J16" s="204">
        <f t="shared" si="4"/>
        <v>1.4657889280373926E-2</v>
      </c>
      <c r="K16" s="205">
        <v>3868685</v>
      </c>
      <c r="L16" s="201">
        <v>3147137</v>
      </c>
      <c r="M16" s="202">
        <f t="shared" si="5"/>
        <v>0.81349011356572065</v>
      </c>
      <c r="N16" s="203">
        <v>3210715</v>
      </c>
      <c r="O16" s="201">
        <v>2735432</v>
      </c>
      <c r="P16" s="202">
        <f t="shared" si="6"/>
        <v>0.85196973259850217</v>
      </c>
      <c r="Q16" s="202">
        <f t="shared" si="7"/>
        <v>0.20492943160635568</v>
      </c>
      <c r="R16" s="202">
        <f t="shared" si="8"/>
        <v>0.1505082195426537</v>
      </c>
      <c r="S16" s="204">
        <f t="shared" si="9"/>
        <v>-3.847961903278152E-2</v>
      </c>
    </row>
    <row r="17" spans="1:19" ht="15.95" customHeight="1" thickTop="1" x14ac:dyDescent="0.25">
      <c r="A17" s="206" t="s">
        <v>84</v>
      </c>
      <c r="B17" s="206">
        <v>228848</v>
      </c>
      <c r="C17" s="173">
        <v>195237</v>
      </c>
      <c r="D17" s="199">
        <f t="shared" si="0"/>
        <v>0.85312958819828011</v>
      </c>
      <c r="E17" s="173">
        <v>217252</v>
      </c>
      <c r="F17" s="173">
        <v>181042</v>
      </c>
      <c r="G17" s="199">
        <f t="shared" si="1"/>
        <v>0.83332719606723993</v>
      </c>
      <c r="H17" s="199">
        <f t="shared" si="2"/>
        <v>5.3375803214700035E-2</v>
      </c>
      <c r="I17" s="199">
        <f t="shared" si="3"/>
        <v>7.8407220423990065E-2</v>
      </c>
      <c r="J17" s="199">
        <f t="shared" si="4"/>
        <v>1.9802392131040181E-2</v>
      </c>
      <c r="K17" s="173">
        <v>2749985</v>
      </c>
      <c r="L17" s="173">
        <v>2215977</v>
      </c>
      <c r="M17" s="199">
        <f t="shared" si="5"/>
        <v>0.80581421353207383</v>
      </c>
      <c r="N17" s="173">
        <v>2494887</v>
      </c>
      <c r="O17" s="173">
        <v>2139016</v>
      </c>
      <c r="P17" s="199">
        <f t="shared" si="6"/>
        <v>0.85735987241105505</v>
      </c>
      <c r="Q17" s="199">
        <f t="shared" si="7"/>
        <v>0.10224831826050629</v>
      </c>
      <c r="R17" s="199">
        <f t="shared" si="8"/>
        <v>3.5979628015872622E-2</v>
      </c>
      <c r="S17" s="199">
        <f t="shared" si="9"/>
        <v>-5.1545658878981215E-2</v>
      </c>
    </row>
    <row r="18" spans="1:19" s="172" customFormat="1" ht="15.95" customHeight="1" x14ac:dyDescent="0.25">
      <c r="A18" s="206" t="s">
        <v>103</v>
      </c>
      <c r="B18" s="206">
        <v>127020</v>
      </c>
      <c r="C18" s="173">
        <v>109305</v>
      </c>
      <c r="D18" s="199">
        <f t="shared" si="0"/>
        <v>0.86053377420878607</v>
      </c>
      <c r="E18" s="173">
        <v>67056</v>
      </c>
      <c r="F18" s="173">
        <v>58043</v>
      </c>
      <c r="G18" s="199">
        <f t="shared" si="1"/>
        <v>0.86558995466475785</v>
      </c>
      <c r="H18" s="199">
        <f t="shared" si="2"/>
        <v>0.89423765211166795</v>
      </c>
      <c r="I18" s="199">
        <f t="shared" si="3"/>
        <v>0.88317282015057796</v>
      </c>
      <c r="J18" s="199">
        <f t="shared" si="4"/>
        <v>-5.0561804559717816E-3</v>
      </c>
      <c r="K18" s="173">
        <v>1118348</v>
      </c>
      <c r="L18" s="173">
        <v>931074</v>
      </c>
      <c r="M18" s="199">
        <f t="shared" si="5"/>
        <v>0.83254407393762941</v>
      </c>
      <c r="N18" s="173">
        <v>715028</v>
      </c>
      <c r="O18" s="173">
        <v>595929</v>
      </c>
      <c r="P18" s="199">
        <f>IFERROR(O18/N18,"")</f>
        <v>0.83343449487292809</v>
      </c>
      <c r="Q18" s="199">
        <f t="shared" si="7"/>
        <v>0.56406182694943419</v>
      </c>
      <c r="R18" s="199">
        <f t="shared" si="8"/>
        <v>0.56239082172540678</v>
      </c>
      <c r="S18" s="199">
        <f t="shared" si="9"/>
        <v>-8.9042093529867472E-4</v>
      </c>
    </row>
    <row r="19" spans="1:19" s="172" customFormat="1" ht="15.95" customHeight="1" x14ac:dyDescent="0.25">
      <c r="A19" s="206" t="s">
        <v>358</v>
      </c>
      <c r="B19" s="206">
        <v>131</v>
      </c>
      <c r="C19" s="173">
        <v>2</v>
      </c>
      <c r="D19" s="199">
        <f t="shared" si="0"/>
        <v>1.5267175572519083E-2</v>
      </c>
      <c r="E19" s="173">
        <v>0</v>
      </c>
      <c r="F19" s="173">
        <v>0</v>
      </c>
      <c r="G19" s="199" t="str">
        <f t="shared" si="1"/>
        <v/>
      </c>
      <c r="H19" s="199" t="str">
        <f t="shared" si="2"/>
        <v/>
      </c>
      <c r="I19" s="199" t="str">
        <f t="shared" si="3"/>
        <v/>
      </c>
      <c r="J19" s="199" t="str">
        <f t="shared" si="4"/>
        <v/>
      </c>
      <c r="K19" s="173">
        <v>262</v>
      </c>
      <c r="L19" s="173">
        <v>13</v>
      </c>
      <c r="M19" s="199">
        <f t="shared" si="5"/>
        <v>4.9618320610687022E-2</v>
      </c>
      <c r="N19" s="173">
        <v>0</v>
      </c>
      <c r="O19" s="173">
        <v>0</v>
      </c>
      <c r="P19" s="199" t="str">
        <f t="shared" si="6"/>
        <v/>
      </c>
      <c r="Q19" s="199" t="str">
        <f t="shared" si="7"/>
        <v/>
      </c>
      <c r="R19" s="199" t="str">
        <f t="shared" si="8"/>
        <v/>
      </c>
      <c r="S19" s="199" t="str">
        <f t="shared" si="9"/>
        <v/>
      </c>
    </row>
    <row r="20" spans="1:19" ht="15.95" customHeight="1" x14ac:dyDescent="0.25">
      <c r="A20" s="206" t="s">
        <v>99</v>
      </c>
      <c r="B20" s="206">
        <v>0</v>
      </c>
      <c r="C20" s="173">
        <v>0</v>
      </c>
      <c r="D20" s="199" t="str">
        <f t="shared" si="0"/>
        <v/>
      </c>
      <c r="E20" s="173">
        <v>0</v>
      </c>
      <c r="F20" s="173">
        <v>0</v>
      </c>
      <c r="G20" s="199" t="str">
        <f t="shared" si="1"/>
        <v/>
      </c>
      <c r="H20" s="199" t="str">
        <f t="shared" si="2"/>
        <v/>
      </c>
      <c r="I20" s="199" t="str">
        <f t="shared" si="3"/>
        <v/>
      </c>
      <c r="J20" s="199" t="str">
        <f t="shared" si="4"/>
        <v/>
      </c>
      <c r="K20" s="173">
        <v>0</v>
      </c>
      <c r="L20" s="173">
        <v>0</v>
      </c>
      <c r="M20" s="199" t="str">
        <f t="shared" si="5"/>
        <v/>
      </c>
      <c r="N20" s="173">
        <v>144</v>
      </c>
      <c r="O20" s="173">
        <v>67</v>
      </c>
      <c r="P20" s="199">
        <f t="shared" si="6"/>
        <v>0.46527777777777779</v>
      </c>
      <c r="Q20" s="199">
        <f t="shared" si="7"/>
        <v>-1</v>
      </c>
      <c r="R20" s="199">
        <f t="shared" si="8"/>
        <v>-1</v>
      </c>
      <c r="S20" s="199" t="str">
        <f t="shared" si="9"/>
        <v/>
      </c>
    </row>
    <row r="21" spans="1:19" ht="15.95" customHeight="1" x14ac:dyDescent="0.25">
      <c r="A21" s="206" t="s">
        <v>356</v>
      </c>
      <c r="B21" s="206">
        <v>0</v>
      </c>
      <c r="C21" s="173">
        <v>0</v>
      </c>
      <c r="D21" s="199" t="str">
        <f t="shared" si="0"/>
        <v/>
      </c>
      <c r="E21" s="173">
        <v>0</v>
      </c>
      <c r="F21" s="173">
        <v>0</v>
      </c>
      <c r="G21" s="199" t="str">
        <f t="shared" si="1"/>
        <v/>
      </c>
      <c r="H21" s="199" t="str">
        <f t="shared" si="2"/>
        <v/>
      </c>
      <c r="I21" s="199" t="str">
        <f t="shared" si="3"/>
        <v/>
      </c>
      <c r="J21" s="199" t="str">
        <f t="shared" si="4"/>
        <v/>
      </c>
      <c r="K21" s="173">
        <v>0</v>
      </c>
      <c r="L21" s="173">
        <v>0</v>
      </c>
      <c r="M21" s="199" t="str">
        <f t="shared" si="5"/>
        <v/>
      </c>
      <c r="N21" s="173">
        <v>370</v>
      </c>
      <c r="O21" s="173">
        <v>279</v>
      </c>
      <c r="P21" s="199">
        <f t="shared" si="6"/>
        <v>0.75405405405405401</v>
      </c>
      <c r="Q21" s="199">
        <f t="shared" si="7"/>
        <v>-1</v>
      </c>
      <c r="R21" s="199">
        <f t="shared" si="8"/>
        <v>-1</v>
      </c>
      <c r="S21" s="199" t="str">
        <f t="shared" si="9"/>
        <v/>
      </c>
    </row>
    <row r="22" spans="1:19" ht="15.95" customHeight="1" x14ac:dyDescent="0.25">
      <c r="A22" s="206" t="s">
        <v>442</v>
      </c>
      <c r="B22" s="206">
        <v>0</v>
      </c>
      <c r="C22" s="173">
        <v>0</v>
      </c>
      <c r="D22" s="199" t="str">
        <f t="shared" si="0"/>
        <v/>
      </c>
      <c r="E22" s="173">
        <v>0</v>
      </c>
      <c r="F22" s="173">
        <v>0</v>
      </c>
      <c r="G22" s="199" t="str">
        <f t="shared" si="1"/>
        <v/>
      </c>
      <c r="H22" s="199" t="str">
        <f t="shared" si="2"/>
        <v/>
      </c>
      <c r="I22" s="199" t="str">
        <f t="shared" si="3"/>
        <v/>
      </c>
      <c r="J22" s="199" t="str">
        <f t="shared" si="4"/>
        <v/>
      </c>
      <c r="K22" s="173">
        <v>0</v>
      </c>
      <c r="L22" s="173">
        <v>0</v>
      </c>
      <c r="M22" s="199" t="str">
        <f t="shared" si="5"/>
        <v/>
      </c>
      <c r="N22" s="173">
        <v>118</v>
      </c>
      <c r="O22" s="173">
        <v>55</v>
      </c>
      <c r="P22" s="199">
        <f t="shared" si="6"/>
        <v>0.46610169491525422</v>
      </c>
      <c r="Q22" s="199">
        <f t="shared" si="7"/>
        <v>-1</v>
      </c>
      <c r="R22" s="199">
        <f t="shared" si="8"/>
        <v>-1</v>
      </c>
      <c r="S22" s="199" t="str">
        <f t="shared" si="9"/>
        <v/>
      </c>
    </row>
    <row r="23" spans="1:19" ht="15.95" customHeight="1" x14ac:dyDescent="0.25">
      <c r="A23" s="206" t="s">
        <v>350</v>
      </c>
      <c r="B23" s="206">
        <v>0</v>
      </c>
      <c r="C23" s="173">
        <v>0</v>
      </c>
      <c r="D23" s="199" t="str">
        <f t="shared" si="0"/>
        <v/>
      </c>
      <c r="E23" s="173">
        <v>48</v>
      </c>
      <c r="F23" s="173">
        <v>3</v>
      </c>
      <c r="G23" s="199">
        <f t="shared" si="1"/>
        <v>6.25E-2</v>
      </c>
      <c r="H23" s="199">
        <f t="shared" si="2"/>
        <v>-1</v>
      </c>
      <c r="I23" s="199">
        <f t="shared" si="3"/>
        <v>-1</v>
      </c>
      <c r="J23" s="199" t="str">
        <f t="shared" si="4"/>
        <v/>
      </c>
      <c r="K23" s="173">
        <v>0</v>
      </c>
      <c r="L23" s="173">
        <v>0</v>
      </c>
      <c r="M23" s="199" t="str">
        <f t="shared" si="5"/>
        <v/>
      </c>
      <c r="N23" s="173">
        <v>48</v>
      </c>
      <c r="O23" s="173">
        <v>3</v>
      </c>
      <c r="P23" s="199">
        <f t="shared" si="6"/>
        <v>6.25E-2</v>
      </c>
      <c r="Q23" s="199">
        <f t="shared" si="7"/>
        <v>-1</v>
      </c>
      <c r="R23" s="199">
        <f t="shared" si="8"/>
        <v>-1</v>
      </c>
      <c r="S23" s="199" t="str">
        <f t="shared" si="9"/>
        <v/>
      </c>
    </row>
    <row r="24" spans="1:19" s="172" customFormat="1" ht="15.95" customHeight="1" thickBot="1" x14ac:dyDescent="0.3">
      <c r="A24" s="206" t="s">
        <v>443</v>
      </c>
      <c r="B24" s="206">
        <v>0</v>
      </c>
      <c r="C24" s="173">
        <v>0</v>
      </c>
      <c r="D24" s="199" t="str">
        <f t="shared" si="0"/>
        <v/>
      </c>
      <c r="E24" s="173">
        <v>0</v>
      </c>
      <c r="F24" s="173">
        <v>0</v>
      </c>
      <c r="G24" s="199" t="str">
        <f t="shared" si="1"/>
        <v/>
      </c>
      <c r="H24" s="199" t="str">
        <f t="shared" si="2"/>
        <v/>
      </c>
      <c r="I24" s="199" t="str">
        <f t="shared" si="3"/>
        <v/>
      </c>
      <c r="J24" s="199" t="str">
        <f t="shared" si="4"/>
        <v/>
      </c>
      <c r="K24" s="173">
        <v>90</v>
      </c>
      <c r="L24" s="173">
        <v>73</v>
      </c>
      <c r="M24" s="199">
        <f t="shared" si="5"/>
        <v>0.81111111111111112</v>
      </c>
      <c r="N24" s="173">
        <v>120</v>
      </c>
      <c r="O24" s="173">
        <v>83</v>
      </c>
      <c r="P24" s="199">
        <f t="shared" si="6"/>
        <v>0.69166666666666665</v>
      </c>
      <c r="Q24" s="199">
        <f t="shared" si="7"/>
        <v>-0.25</v>
      </c>
      <c r="R24" s="199">
        <f t="shared" si="8"/>
        <v>-0.12048192771084343</v>
      </c>
      <c r="S24" s="199">
        <f t="shared" si="9"/>
        <v>0.11944444444444446</v>
      </c>
    </row>
    <row r="25" spans="1:19" ht="15.95" customHeight="1" thickTop="1" thickBot="1" x14ac:dyDescent="0.3">
      <c r="A25" s="200" t="s">
        <v>117</v>
      </c>
      <c r="B25" s="280">
        <v>308596</v>
      </c>
      <c r="C25" s="201">
        <v>266594</v>
      </c>
      <c r="D25" s="202">
        <f t="shared" si="0"/>
        <v>0.86389324553785529</v>
      </c>
      <c r="E25" s="203">
        <v>308428</v>
      </c>
      <c r="F25" s="201">
        <v>255250</v>
      </c>
      <c r="G25" s="202">
        <f t="shared" si="1"/>
        <v>0.8275837472603006</v>
      </c>
      <c r="H25" s="202">
        <f t="shared" si="2"/>
        <v>5.4469762797149102E-4</v>
      </c>
      <c r="I25" s="202">
        <f t="shared" si="3"/>
        <v>4.4442703232125291E-2</v>
      </c>
      <c r="J25" s="204">
        <f t="shared" si="4"/>
        <v>3.6309498277554697E-2</v>
      </c>
      <c r="K25" s="205">
        <v>3529393</v>
      </c>
      <c r="L25" s="201">
        <v>2974842</v>
      </c>
      <c r="M25" s="202">
        <f t="shared" si="5"/>
        <v>0.84287638129276055</v>
      </c>
      <c r="N25" s="203">
        <v>3568125</v>
      </c>
      <c r="O25" s="201">
        <v>2947551</v>
      </c>
      <c r="P25" s="202">
        <f t="shared" si="6"/>
        <v>0.82607840252233311</v>
      </c>
      <c r="Q25" s="202">
        <f t="shared" si="7"/>
        <v>-1.085500087581015E-2</v>
      </c>
      <c r="R25" s="202">
        <f t="shared" si="8"/>
        <v>9.2588728744642523E-3</v>
      </c>
      <c r="S25" s="204">
        <f t="shared" si="9"/>
        <v>1.6797978770427435E-2</v>
      </c>
    </row>
    <row r="26" spans="1:19" ht="15.95" customHeight="1" thickTop="1" x14ac:dyDescent="0.25">
      <c r="A26" s="206" t="s">
        <v>84</v>
      </c>
      <c r="B26" s="206">
        <v>162859</v>
      </c>
      <c r="C26" s="173">
        <v>143493</v>
      </c>
      <c r="D26" s="199">
        <f t="shared" si="0"/>
        <v>0.8810873209340595</v>
      </c>
      <c r="E26" s="173">
        <v>148311</v>
      </c>
      <c r="F26" s="173">
        <v>128081</v>
      </c>
      <c r="G26" s="199">
        <f t="shared" si="1"/>
        <v>0.8635974405135155</v>
      </c>
      <c r="H26" s="199">
        <f t="shared" si="2"/>
        <v>9.8091173277774502E-2</v>
      </c>
      <c r="I26" s="199">
        <f t="shared" si="3"/>
        <v>0.12033010360631158</v>
      </c>
      <c r="J26" s="199">
        <f t="shared" si="4"/>
        <v>1.7489880420544002E-2</v>
      </c>
      <c r="K26" s="173">
        <v>1916398</v>
      </c>
      <c r="L26" s="173">
        <v>1628338</v>
      </c>
      <c r="M26" s="199">
        <f t="shared" si="5"/>
        <v>0.84968675609137556</v>
      </c>
      <c r="N26" s="173">
        <v>2030048</v>
      </c>
      <c r="O26" s="173">
        <v>1710625</v>
      </c>
      <c r="P26" s="199">
        <f t="shared" si="6"/>
        <v>0.84265248900518608</v>
      </c>
      <c r="Q26" s="199">
        <f t="shared" si="7"/>
        <v>-5.5983897917684655E-2</v>
      </c>
      <c r="R26" s="199">
        <f t="shared" si="8"/>
        <v>-4.8103470953598793E-2</v>
      </c>
      <c r="S26" s="199">
        <f t="shared" si="9"/>
        <v>7.0342670861894829E-3</v>
      </c>
    </row>
    <row r="27" spans="1:19" ht="15.95" customHeight="1" x14ac:dyDescent="0.25">
      <c r="A27" s="206" t="s">
        <v>103</v>
      </c>
      <c r="B27" s="206">
        <v>83671</v>
      </c>
      <c r="C27" s="173">
        <v>72976</v>
      </c>
      <c r="D27" s="199">
        <f t="shared" si="0"/>
        <v>0.87217793500735019</v>
      </c>
      <c r="E27" s="173">
        <v>86329</v>
      </c>
      <c r="F27" s="173">
        <v>66666</v>
      </c>
      <c r="G27" s="199">
        <f t="shared" si="1"/>
        <v>0.77223181086309356</v>
      </c>
      <c r="H27" s="199">
        <f t="shared" si="2"/>
        <v>-3.0789190191013449E-2</v>
      </c>
      <c r="I27" s="199">
        <f t="shared" si="3"/>
        <v>9.465094650946515E-2</v>
      </c>
      <c r="J27" s="199">
        <f t="shared" si="4"/>
        <v>9.9946124144256632E-2</v>
      </c>
      <c r="K27" s="173">
        <v>904027</v>
      </c>
      <c r="L27" s="173">
        <v>754763</v>
      </c>
      <c r="M27" s="199">
        <f t="shared" si="5"/>
        <v>0.83488988713832657</v>
      </c>
      <c r="N27" s="173">
        <v>888367</v>
      </c>
      <c r="O27" s="173">
        <v>721088</v>
      </c>
      <c r="P27" s="199">
        <f t="shared" si="6"/>
        <v>0.81170056969698334</v>
      </c>
      <c r="Q27" s="199">
        <f t="shared" si="7"/>
        <v>1.7627849751285174E-2</v>
      </c>
      <c r="R27" s="199">
        <f t="shared" si="8"/>
        <v>4.6700264045442363E-2</v>
      </c>
      <c r="S27" s="199">
        <f t="shared" si="9"/>
        <v>2.3189317441343227E-2</v>
      </c>
    </row>
    <row r="28" spans="1:19" s="172" customFormat="1" ht="15.95" customHeight="1" x14ac:dyDescent="0.25">
      <c r="A28" s="206" t="s">
        <v>98</v>
      </c>
      <c r="B28" s="206">
        <v>41072</v>
      </c>
      <c r="C28" s="173">
        <v>34204</v>
      </c>
      <c r="D28" s="199">
        <f t="shared" si="0"/>
        <v>0.83278145695364236</v>
      </c>
      <c r="E28" s="173">
        <v>50376</v>
      </c>
      <c r="F28" s="173">
        <v>42711</v>
      </c>
      <c r="G28" s="199">
        <f t="shared" si="1"/>
        <v>0.84784421152929967</v>
      </c>
      <c r="H28" s="199">
        <f t="shared" si="2"/>
        <v>-0.18469112275686839</v>
      </c>
      <c r="I28" s="199">
        <f t="shared" si="3"/>
        <v>-0.19917585633677504</v>
      </c>
      <c r="J28" s="199">
        <f t="shared" si="4"/>
        <v>-1.5062754575657311E-2</v>
      </c>
      <c r="K28" s="173">
        <v>438840</v>
      </c>
      <c r="L28" s="173">
        <v>383568</v>
      </c>
      <c r="M28" s="199">
        <f t="shared" si="5"/>
        <v>0.87404976756904562</v>
      </c>
      <c r="N28" s="173">
        <v>393780</v>
      </c>
      <c r="O28" s="173">
        <v>318381</v>
      </c>
      <c r="P28" s="199">
        <f t="shared" si="6"/>
        <v>0.80852506475697095</v>
      </c>
      <c r="Q28" s="199">
        <f t="shared" si="7"/>
        <v>0.11442937680938603</v>
      </c>
      <c r="R28" s="199">
        <f t="shared" si="8"/>
        <v>0.20474525803989563</v>
      </c>
      <c r="S28" s="199">
        <f t="shared" si="9"/>
        <v>6.5524702812074676E-2</v>
      </c>
    </row>
    <row r="29" spans="1:19" ht="15.95" customHeight="1" x14ac:dyDescent="0.25">
      <c r="A29" s="206" t="s">
        <v>85</v>
      </c>
      <c r="B29" s="206">
        <v>13056</v>
      </c>
      <c r="C29" s="173">
        <v>10506</v>
      </c>
      <c r="D29" s="199">
        <f t="shared" si="0"/>
        <v>0.8046875</v>
      </c>
      <c r="E29" s="173">
        <v>16944</v>
      </c>
      <c r="F29" s="173">
        <v>13317</v>
      </c>
      <c r="G29" s="199">
        <f t="shared" si="1"/>
        <v>0.78594192634560911</v>
      </c>
      <c r="H29" s="199">
        <f t="shared" si="2"/>
        <v>-0.22946175637393773</v>
      </c>
      <c r="I29" s="199">
        <f t="shared" si="3"/>
        <v>-0.21108357738229333</v>
      </c>
      <c r="J29" s="199">
        <f t="shared" si="4"/>
        <v>1.874557365439089E-2</v>
      </c>
      <c r="K29" s="173">
        <v>195158</v>
      </c>
      <c r="L29" s="173">
        <v>157561</v>
      </c>
      <c r="M29" s="199">
        <f t="shared" si="5"/>
        <v>0.80735096690886354</v>
      </c>
      <c r="N29" s="173">
        <v>197568</v>
      </c>
      <c r="O29" s="173">
        <v>156206</v>
      </c>
      <c r="P29" s="199">
        <f t="shared" si="6"/>
        <v>0.79064423388402982</v>
      </c>
      <c r="Q29" s="199">
        <f t="shared" si="7"/>
        <v>-1.2198331713637822E-2</v>
      </c>
      <c r="R29" s="199">
        <f t="shared" si="8"/>
        <v>8.6744427230707188E-3</v>
      </c>
      <c r="S29" s="199">
        <f t="shared" si="9"/>
        <v>1.670673302483372E-2</v>
      </c>
    </row>
    <row r="30" spans="1:19" ht="15.95" customHeight="1" x14ac:dyDescent="0.25">
      <c r="A30" s="206" t="s">
        <v>83</v>
      </c>
      <c r="B30" s="206">
        <v>7938</v>
      </c>
      <c r="C30" s="173">
        <v>5415</v>
      </c>
      <c r="D30" s="199">
        <f t="shared" si="0"/>
        <v>0.68216175359032505</v>
      </c>
      <c r="E30" s="173">
        <v>6468</v>
      </c>
      <c r="F30" s="173">
        <v>4475</v>
      </c>
      <c r="G30" s="199">
        <f t="shared" si="1"/>
        <v>0.69186765615337043</v>
      </c>
      <c r="H30" s="199">
        <f t="shared" si="2"/>
        <v>0.22727272727272729</v>
      </c>
      <c r="I30" s="199">
        <f t="shared" si="3"/>
        <v>0.21005586592178771</v>
      </c>
      <c r="J30" s="199">
        <f t="shared" si="4"/>
        <v>-9.7059025630453766E-3</v>
      </c>
      <c r="K30" s="173">
        <v>74970</v>
      </c>
      <c r="L30" s="173">
        <v>50612</v>
      </c>
      <c r="M30" s="199">
        <f t="shared" si="5"/>
        <v>0.67509670534880617</v>
      </c>
      <c r="N30" s="173">
        <v>58212</v>
      </c>
      <c r="O30" s="173">
        <v>41128</v>
      </c>
      <c r="P30" s="199">
        <f t="shared" si="6"/>
        <v>0.70652099223527798</v>
      </c>
      <c r="Q30" s="199">
        <f t="shared" si="7"/>
        <v>0.28787878787878785</v>
      </c>
      <c r="R30" s="199">
        <f t="shared" si="8"/>
        <v>0.23059716008558651</v>
      </c>
      <c r="S30" s="199">
        <f t="shared" si="9"/>
        <v>-3.1424286886471808E-2</v>
      </c>
    </row>
    <row r="31" spans="1:19" ht="15.95" customHeight="1" thickBot="1" x14ac:dyDescent="0.3">
      <c r="A31" s="206" t="s">
        <v>91</v>
      </c>
      <c r="B31" s="206">
        <v>0</v>
      </c>
      <c r="C31" s="173">
        <v>0</v>
      </c>
      <c r="D31" s="199" t="str">
        <f t="shared" si="0"/>
        <v/>
      </c>
      <c r="E31" s="173">
        <v>0</v>
      </c>
      <c r="F31" s="173">
        <v>0</v>
      </c>
      <c r="G31" s="199" t="str">
        <f t="shared" si="1"/>
        <v/>
      </c>
      <c r="H31" s="199" t="str">
        <f t="shared" si="2"/>
        <v/>
      </c>
      <c r="I31" s="199" t="str">
        <f t="shared" si="3"/>
        <v/>
      </c>
      <c r="J31" s="199" t="str">
        <f t="shared" si="4"/>
        <v/>
      </c>
      <c r="K31" s="173">
        <v>0</v>
      </c>
      <c r="L31" s="173">
        <v>0</v>
      </c>
      <c r="M31" s="199" t="str">
        <f t="shared" si="5"/>
        <v/>
      </c>
      <c r="N31" s="173">
        <v>150</v>
      </c>
      <c r="O31" s="173">
        <v>123</v>
      </c>
      <c r="P31" s="199">
        <f t="shared" si="6"/>
        <v>0.82</v>
      </c>
      <c r="Q31" s="199">
        <f t="shared" si="7"/>
        <v>-1</v>
      </c>
      <c r="R31" s="199">
        <f t="shared" si="8"/>
        <v>-1</v>
      </c>
      <c r="S31" s="199" t="str">
        <f t="shared" si="9"/>
        <v/>
      </c>
    </row>
    <row r="32" spans="1:19" ht="15.95" customHeight="1" thickTop="1" thickBot="1" x14ac:dyDescent="0.3">
      <c r="A32" s="200" t="s">
        <v>158</v>
      </c>
      <c r="B32" s="280">
        <v>183155</v>
      </c>
      <c r="C32" s="201">
        <v>164201</v>
      </c>
      <c r="D32" s="202">
        <f t="shared" si="0"/>
        <v>0.89651388168491164</v>
      </c>
      <c r="E32" s="203">
        <v>180865</v>
      </c>
      <c r="F32" s="201">
        <v>155858</v>
      </c>
      <c r="G32" s="202">
        <f t="shared" si="1"/>
        <v>0.86173665441074832</v>
      </c>
      <c r="H32" s="202">
        <f t="shared" si="2"/>
        <v>1.2661377270339669E-2</v>
      </c>
      <c r="I32" s="202">
        <f t="shared" si="3"/>
        <v>5.3529494796545674E-2</v>
      </c>
      <c r="J32" s="204">
        <f t="shared" si="4"/>
        <v>3.4777227274163325E-2</v>
      </c>
      <c r="K32" s="205">
        <v>2173039</v>
      </c>
      <c r="L32" s="201">
        <v>1854601</v>
      </c>
      <c r="M32" s="202">
        <f t="shared" si="5"/>
        <v>0.85345960196756709</v>
      </c>
      <c r="N32" s="203">
        <v>2056519</v>
      </c>
      <c r="O32" s="201">
        <v>1756938</v>
      </c>
      <c r="P32" s="202">
        <f t="shared" si="6"/>
        <v>0.85432616960990881</v>
      </c>
      <c r="Q32" s="202">
        <f t="shared" si="7"/>
        <v>5.665884924963005E-2</v>
      </c>
      <c r="R32" s="202">
        <f t="shared" si="8"/>
        <v>5.558704974222195E-2</v>
      </c>
      <c r="S32" s="204">
        <f t="shared" si="9"/>
        <v>-8.6656764234172012E-4</v>
      </c>
    </row>
    <row r="33" spans="1:19" s="172" customFormat="1" ht="15.95" customHeight="1" thickTop="1" x14ac:dyDescent="0.25">
      <c r="A33" s="206" t="s">
        <v>84</v>
      </c>
      <c r="B33" s="206">
        <v>122945</v>
      </c>
      <c r="C33" s="173">
        <v>111686</v>
      </c>
      <c r="D33" s="199">
        <f t="shared" si="0"/>
        <v>0.90842246533002557</v>
      </c>
      <c r="E33" s="173">
        <v>146053</v>
      </c>
      <c r="F33" s="173">
        <v>127882</v>
      </c>
      <c r="G33" s="199">
        <f t="shared" si="1"/>
        <v>0.87558625978240778</v>
      </c>
      <c r="H33" s="199">
        <f t="shared" si="2"/>
        <v>-0.15821653783215683</v>
      </c>
      <c r="I33" s="199">
        <f t="shared" si="3"/>
        <v>-0.12664800362834483</v>
      </c>
      <c r="J33" s="199">
        <f t="shared" si="4"/>
        <v>3.2836205547617792E-2</v>
      </c>
      <c r="K33" s="173">
        <v>1643153</v>
      </c>
      <c r="L33" s="173">
        <v>1406795</v>
      </c>
      <c r="M33" s="199">
        <f t="shared" si="5"/>
        <v>0.85615581750451719</v>
      </c>
      <c r="N33" s="173">
        <v>1694473</v>
      </c>
      <c r="O33" s="173">
        <v>1454914</v>
      </c>
      <c r="P33" s="199">
        <f t="shared" si="6"/>
        <v>0.85862330057781977</v>
      </c>
      <c r="Q33" s="199">
        <f t="shared" si="7"/>
        <v>-3.0286702709337976E-2</v>
      </c>
      <c r="R33" s="199">
        <f t="shared" si="8"/>
        <v>-3.3073432519035495E-2</v>
      </c>
      <c r="S33" s="199">
        <f t="shared" si="9"/>
        <v>-2.4674830733025788E-3</v>
      </c>
    </row>
    <row r="34" spans="1:19" ht="15.95" customHeight="1" x14ac:dyDescent="0.25">
      <c r="A34" s="206" t="s">
        <v>103</v>
      </c>
      <c r="B34" s="206">
        <v>36378</v>
      </c>
      <c r="C34" s="173">
        <v>33467</v>
      </c>
      <c r="D34" s="199">
        <f t="shared" si="0"/>
        <v>0.91997910825224039</v>
      </c>
      <c r="E34" s="173">
        <v>34812</v>
      </c>
      <c r="F34" s="173">
        <v>27976</v>
      </c>
      <c r="G34" s="199">
        <f t="shared" si="1"/>
        <v>0.80363093186257617</v>
      </c>
      <c r="H34" s="199">
        <f t="shared" si="2"/>
        <v>4.4984488107549181E-2</v>
      </c>
      <c r="I34" s="199">
        <f t="shared" si="3"/>
        <v>0.19627537889619684</v>
      </c>
      <c r="J34" s="199">
        <f t="shared" si="4"/>
        <v>0.11634817638966422</v>
      </c>
      <c r="K34" s="173">
        <v>379290</v>
      </c>
      <c r="L34" s="173">
        <v>326502</v>
      </c>
      <c r="M34" s="199">
        <f t="shared" si="5"/>
        <v>0.86082417147828838</v>
      </c>
      <c r="N34" s="173">
        <v>360126</v>
      </c>
      <c r="O34" s="173">
        <v>300647</v>
      </c>
      <c r="P34" s="199">
        <f t="shared" si="6"/>
        <v>0.83483836212881046</v>
      </c>
      <c r="Q34" s="199">
        <f t="shared" si="7"/>
        <v>5.3214708185468362E-2</v>
      </c>
      <c r="R34" s="199">
        <f t="shared" si="8"/>
        <v>8.599786460533454E-2</v>
      </c>
      <c r="S34" s="199">
        <f t="shared" si="9"/>
        <v>2.5985809349477917E-2</v>
      </c>
    </row>
    <row r="35" spans="1:19" ht="15.95" customHeight="1" x14ac:dyDescent="0.25">
      <c r="A35" s="206" t="s">
        <v>98</v>
      </c>
      <c r="B35" s="206">
        <v>23832</v>
      </c>
      <c r="C35" s="173">
        <v>19048</v>
      </c>
      <c r="D35" s="199">
        <f t="shared" si="0"/>
        <v>0.79926149714669348</v>
      </c>
      <c r="E35" s="173">
        <v>0</v>
      </c>
      <c r="F35" s="173">
        <v>0</v>
      </c>
      <c r="G35" s="199" t="str">
        <f t="shared" si="1"/>
        <v/>
      </c>
      <c r="H35" s="199" t="str">
        <f t="shared" si="2"/>
        <v/>
      </c>
      <c r="I35" s="199" t="str">
        <f t="shared" si="3"/>
        <v/>
      </c>
      <c r="J35" s="199" t="str">
        <f t="shared" si="4"/>
        <v/>
      </c>
      <c r="K35" s="173">
        <v>150028</v>
      </c>
      <c r="L35" s="173">
        <v>120822</v>
      </c>
      <c r="M35" s="199">
        <f t="shared" si="5"/>
        <v>0.80532967179459836</v>
      </c>
      <c r="N35" s="173">
        <v>1800</v>
      </c>
      <c r="O35" s="173">
        <v>1325</v>
      </c>
      <c r="P35" s="199">
        <f t="shared" si="6"/>
        <v>0.73611111111111116</v>
      </c>
      <c r="Q35" s="199">
        <f t="shared" si="7"/>
        <v>82.348888888888894</v>
      </c>
      <c r="R35" s="199">
        <f t="shared" si="8"/>
        <v>90.186415094339623</v>
      </c>
      <c r="S35" s="199">
        <f t="shared" si="9"/>
        <v>6.9218560683487196E-2</v>
      </c>
    </row>
    <row r="36" spans="1:19" ht="15.95" customHeight="1" x14ac:dyDescent="0.25">
      <c r="A36" s="206" t="s">
        <v>444</v>
      </c>
      <c r="B36" s="206">
        <v>0</v>
      </c>
      <c r="C36" s="173">
        <v>0</v>
      </c>
      <c r="D36" s="199" t="str">
        <f t="shared" si="0"/>
        <v/>
      </c>
      <c r="E36" s="173">
        <v>0</v>
      </c>
      <c r="F36" s="173">
        <v>0</v>
      </c>
      <c r="G36" s="199" t="str">
        <f t="shared" si="1"/>
        <v/>
      </c>
      <c r="H36" s="199" t="str">
        <f t="shared" si="2"/>
        <v/>
      </c>
      <c r="I36" s="199" t="str">
        <f t="shared" si="3"/>
        <v/>
      </c>
      <c r="J36" s="199" t="str">
        <f t="shared" si="4"/>
        <v/>
      </c>
      <c r="K36" s="173">
        <v>0</v>
      </c>
      <c r="L36" s="173">
        <v>0</v>
      </c>
      <c r="M36" s="199" t="str">
        <f t="shared" si="5"/>
        <v/>
      </c>
      <c r="N36" s="173">
        <v>120</v>
      </c>
      <c r="O36" s="173">
        <v>52</v>
      </c>
      <c r="P36" s="199">
        <f t="shared" si="6"/>
        <v>0.43333333333333335</v>
      </c>
      <c r="Q36" s="199">
        <f t="shared" si="7"/>
        <v>-1</v>
      </c>
      <c r="R36" s="199">
        <f t="shared" si="8"/>
        <v>-1</v>
      </c>
      <c r="S36" s="199" t="str">
        <f t="shared" si="9"/>
        <v/>
      </c>
    </row>
    <row r="37" spans="1:19" s="172" customFormat="1" ht="15.95" customHeight="1" thickBot="1" x14ac:dyDescent="0.3">
      <c r="A37" s="206" t="s">
        <v>85</v>
      </c>
      <c r="B37" s="206">
        <v>0</v>
      </c>
      <c r="C37" s="173">
        <v>0</v>
      </c>
      <c r="D37" s="199" t="str">
        <f t="shared" si="0"/>
        <v/>
      </c>
      <c r="E37" s="173">
        <v>0</v>
      </c>
      <c r="F37" s="173">
        <v>0</v>
      </c>
      <c r="G37" s="199" t="str">
        <f t="shared" si="1"/>
        <v/>
      </c>
      <c r="H37" s="199" t="str">
        <f t="shared" si="2"/>
        <v/>
      </c>
      <c r="I37" s="199" t="str">
        <f t="shared" si="3"/>
        <v/>
      </c>
      <c r="J37" s="199" t="str">
        <f t="shared" si="4"/>
        <v/>
      </c>
      <c r="K37" s="173">
        <v>568</v>
      </c>
      <c r="L37" s="173">
        <v>482</v>
      </c>
      <c r="M37" s="199">
        <f t="shared" si="5"/>
        <v>0.84859154929577463</v>
      </c>
      <c r="N37" s="173">
        <v>0</v>
      </c>
      <c r="O37" s="173">
        <v>0</v>
      </c>
      <c r="P37" s="199" t="str">
        <f t="shared" si="6"/>
        <v/>
      </c>
      <c r="Q37" s="199" t="str">
        <f t="shared" si="7"/>
        <v/>
      </c>
      <c r="R37" s="199" t="str">
        <f t="shared" si="8"/>
        <v/>
      </c>
      <c r="S37" s="199" t="str">
        <f t="shared" si="9"/>
        <v/>
      </c>
    </row>
    <row r="38" spans="1:19" ht="15.95" customHeight="1" thickTop="1" thickBot="1" x14ac:dyDescent="0.3">
      <c r="A38" s="200" t="s">
        <v>118</v>
      </c>
      <c r="B38" s="280">
        <v>173636</v>
      </c>
      <c r="C38" s="201">
        <v>150003</v>
      </c>
      <c r="D38" s="202">
        <f t="shared" si="0"/>
        <v>0.86389343223755444</v>
      </c>
      <c r="E38" s="203">
        <v>177557</v>
      </c>
      <c r="F38" s="201">
        <v>144751</v>
      </c>
      <c r="G38" s="202">
        <f t="shared" si="1"/>
        <v>0.81523679719751962</v>
      </c>
      <c r="H38" s="202">
        <f t="shared" si="2"/>
        <v>-2.2083049386957376E-2</v>
      </c>
      <c r="I38" s="202">
        <f t="shared" si="3"/>
        <v>3.628299631781462E-2</v>
      </c>
      <c r="J38" s="204">
        <f t="shared" si="4"/>
        <v>4.8656635040034812E-2</v>
      </c>
      <c r="K38" s="205">
        <v>1923227</v>
      </c>
      <c r="L38" s="201">
        <v>1646733</v>
      </c>
      <c r="M38" s="202">
        <f t="shared" si="5"/>
        <v>0.85623433947214755</v>
      </c>
      <c r="N38" s="203">
        <v>1803720</v>
      </c>
      <c r="O38" s="201">
        <v>1526802</v>
      </c>
      <c r="P38" s="202">
        <f t="shared" si="6"/>
        <v>0.8464739538287539</v>
      </c>
      <c r="Q38" s="202">
        <f t="shared" si="7"/>
        <v>6.6255849023129976E-2</v>
      </c>
      <c r="R38" s="202">
        <f t="shared" si="8"/>
        <v>7.855046037403679E-2</v>
      </c>
      <c r="S38" s="204">
        <f t="shared" si="9"/>
        <v>9.7603856433936542E-3</v>
      </c>
    </row>
    <row r="39" spans="1:19" ht="15.95" customHeight="1" thickTop="1" x14ac:dyDescent="0.25">
      <c r="A39" s="206" t="s">
        <v>84</v>
      </c>
      <c r="B39" s="206">
        <v>88314</v>
      </c>
      <c r="C39" s="173">
        <v>75781</v>
      </c>
      <c r="D39" s="199">
        <f t="shared" si="0"/>
        <v>0.85808592069207601</v>
      </c>
      <c r="E39" s="173">
        <v>76417</v>
      </c>
      <c r="F39" s="173">
        <v>65161</v>
      </c>
      <c r="G39" s="199">
        <f t="shared" si="1"/>
        <v>0.8527029325935328</v>
      </c>
      <c r="H39" s="199">
        <f t="shared" si="2"/>
        <v>0.15568525328133798</v>
      </c>
      <c r="I39" s="199">
        <f t="shared" si="3"/>
        <v>0.16298092417243448</v>
      </c>
      <c r="J39" s="199">
        <f t="shared" si="4"/>
        <v>5.3829880985432066E-3</v>
      </c>
      <c r="K39" s="173">
        <v>1051781</v>
      </c>
      <c r="L39" s="173">
        <v>904489</v>
      </c>
      <c r="M39" s="199">
        <f t="shared" si="5"/>
        <v>0.85995944022567439</v>
      </c>
      <c r="N39" s="173">
        <v>976116</v>
      </c>
      <c r="O39" s="173">
        <v>854223</v>
      </c>
      <c r="P39" s="199">
        <f t="shared" si="6"/>
        <v>0.87512447291100648</v>
      </c>
      <c r="Q39" s="199">
        <f t="shared" si="7"/>
        <v>7.7516401739137653E-2</v>
      </c>
      <c r="R39" s="199">
        <f t="shared" si="8"/>
        <v>5.8844119158580455E-2</v>
      </c>
      <c r="S39" s="199">
        <f t="shared" si="9"/>
        <v>-1.5165032685332092E-2</v>
      </c>
    </row>
    <row r="40" spans="1:19" ht="15.95" customHeight="1" x14ac:dyDescent="0.25">
      <c r="A40" s="206" t="s">
        <v>103</v>
      </c>
      <c r="B40" s="206">
        <v>45390</v>
      </c>
      <c r="C40" s="173">
        <v>41112</v>
      </c>
      <c r="D40" s="199">
        <f t="shared" si="0"/>
        <v>0.90575016523463314</v>
      </c>
      <c r="E40" s="173">
        <v>47796</v>
      </c>
      <c r="F40" s="173">
        <v>37041</v>
      </c>
      <c r="G40" s="199">
        <f t="shared" si="1"/>
        <v>0.77498116997238264</v>
      </c>
      <c r="H40" s="199">
        <f t="shared" si="2"/>
        <v>-5.0338940497112739E-2</v>
      </c>
      <c r="I40" s="199">
        <f t="shared" si="3"/>
        <v>0.10990524013930503</v>
      </c>
      <c r="J40" s="199">
        <f t="shared" si="4"/>
        <v>0.1307689952622505</v>
      </c>
      <c r="K40" s="173">
        <v>400230</v>
      </c>
      <c r="L40" s="173">
        <v>342746</v>
      </c>
      <c r="M40" s="199">
        <f t="shared" si="5"/>
        <v>0.8563725857631862</v>
      </c>
      <c r="N40" s="173">
        <v>427200</v>
      </c>
      <c r="O40" s="173">
        <v>355135</v>
      </c>
      <c r="P40" s="199">
        <f t="shared" si="6"/>
        <v>0.83130852059925098</v>
      </c>
      <c r="Q40" s="199">
        <f t="shared" si="7"/>
        <v>-6.3132022471910076E-2</v>
      </c>
      <c r="R40" s="199">
        <f t="shared" si="8"/>
        <v>-3.4885325298830039E-2</v>
      </c>
      <c r="S40" s="199">
        <f t="shared" si="9"/>
        <v>2.5064065163935223E-2</v>
      </c>
    </row>
    <row r="41" spans="1:19" s="172" customFormat="1" ht="16.350000000000001" customHeight="1" thickBot="1" x14ac:dyDescent="0.3">
      <c r="A41" s="206" t="s">
        <v>98</v>
      </c>
      <c r="B41" s="206">
        <v>39932</v>
      </c>
      <c r="C41" s="173">
        <v>33110</v>
      </c>
      <c r="D41" s="199">
        <f t="shared" si="0"/>
        <v>0.82915957127116102</v>
      </c>
      <c r="E41" s="173">
        <v>53344</v>
      </c>
      <c r="F41" s="173">
        <v>42549</v>
      </c>
      <c r="G41" s="199">
        <f t="shared" si="1"/>
        <v>0.79763422315536892</v>
      </c>
      <c r="H41" s="199">
        <f t="shared" si="2"/>
        <v>-0.2514247150569886</v>
      </c>
      <c r="I41" s="199">
        <f t="shared" si="3"/>
        <v>-0.2218383510775811</v>
      </c>
      <c r="J41" s="199">
        <f t="shared" si="4"/>
        <v>3.1525348115792107E-2</v>
      </c>
      <c r="K41" s="173">
        <v>471216</v>
      </c>
      <c r="L41" s="173">
        <v>399498</v>
      </c>
      <c r="M41" s="199">
        <f t="shared" si="5"/>
        <v>0.84780228175613737</v>
      </c>
      <c r="N41" s="173">
        <v>400404</v>
      </c>
      <c r="O41" s="173">
        <v>317444</v>
      </c>
      <c r="P41" s="199">
        <f t="shared" si="6"/>
        <v>0.79280926264472884</v>
      </c>
      <c r="Q41" s="199">
        <f t="shared" si="7"/>
        <v>0.17685138010609291</v>
      </c>
      <c r="R41" s="199">
        <f t="shared" si="8"/>
        <v>0.25848338604604271</v>
      </c>
      <c r="S41" s="199">
        <f t="shared" si="9"/>
        <v>5.4993019111408525E-2</v>
      </c>
    </row>
    <row r="42" spans="1:19" ht="18.75" customHeight="1" thickTop="1" thickBot="1" x14ac:dyDescent="0.3">
      <c r="A42" s="200" t="s">
        <v>159</v>
      </c>
      <c r="B42" s="280">
        <v>153821</v>
      </c>
      <c r="C42" s="201">
        <v>130809</v>
      </c>
      <c r="D42" s="202">
        <f t="shared" si="0"/>
        <v>0.85039753999778966</v>
      </c>
      <c r="E42" s="203">
        <v>145240</v>
      </c>
      <c r="F42" s="201">
        <v>120385</v>
      </c>
      <c r="G42" s="202">
        <f t="shared" si="1"/>
        <v>0.82886945744973839</v>
      </c>
      <c r="H42" s="202">
        <f t="shared" si="2"/>
        <v>5.9081520242357577E-2</v>
      </c>
      <c r="I42" s="202">
        <f t="shared" si="3"/>
        <v>8.6588860738464168E-2</v>
      </c>
      <c r="J42" s="204">
        <f t="shared" si="4"/>
        <v>2.1528082548051275E-2</v>
      </c>
      <c r="K42" s="205">
        <v>1723082</v>
      </c>
      <c r="L42" s="201">
        <v>1436219</v>
      </c>
      <c r="M42" s="202">
        <f t="shared" si="5"/>
        <v>0.83351749945736764</v>
      </c>
      <c r="N42" s="203">
        <v>1571535</v>
      </c>
      <c r="O42" s="201">
        <v>1322449</v>
      </c>
      <c r="P42" s="202">
        <f t="shared" si="6"/>
        <v>0.84150146194644093</v>
      </c>
      <c r="Q42" s="202">
        <f t="shared" si="7"/>
        <v>9.6432468891879619E-2</v>
      </c>
      <c r="R42" s="202">
        <f t="shared" si="8"/>
        <v>8.6029782622997208E-2</v>
      </c>
      <c r="S42" s="204">
        <f t="shared" si="9"/>
        <v>-7.983962489073293E-3</v>
      </c>
    </row>
    <row r="43" spans="1:19" ht="12.4" customHeight="1" thickTop="1" x14ac:dyDescent="0.25">
      <c r="A43" s="206" t="s">
        <v>84</v>
      </c>
      <c r="B43" s="206">
        <v>97631</v>
      </c>
      <c r="C43" s="173">
        <v>81656</v>
      </c>
      <c r="D43" s="199">
        <f t="shared" si="0"/>
        <v>0.83637369278200568</v>
      </c>
      <c r="E43" s="173">
        <v>87716</v>
      </c>
      <c r="F43" s="173">
        <v>74742</v>
      </c>
      <c r="G43" s="199">
        <f t="shared" si="1"/>
        <v>0.85209083861553192</v>
      </c>
      <c r="H43" s="199">
        <f t="shared" si="2"/>
        <v>0.11303525012540461</v>
      </c>
      <c r="I43" s="199">
        <f t="shared" si="3"/>
        <v>9.250488346578889E-2</v>
      </c>
      <c r="J43" s="199">
        <f t="shared" si="4"/>
        <v>-1.5717145833526236E-2</v>
      </c>
      <c r="K43" s="173">
        <v>1117316</v>
      </c>
      <c r="L43" s="173">
        <v>950665</v>
      </c>
      <c r="M43" s="199">
        <f t="shared" si="5"/>
        <v>0.85084702984652505</v>
      </c>
      <c r="N43" s="173">
        <v>1040641</v>
      </c>
      <c r="O43" s="173">
        <v>903649</v>
      </c>
      <c r="P43" s="199">
        <f t="shared" si="6"/>
        <v>0.86835806008027749</v>
      </c>
      <c r="Q43" s="199">
        <f t="shared" si="7"/>
        <v>7.3680548815585833E-2</v>
      </c>
      <c r="R43" s="199">
        <f t="shared" si="8"/>
        <v>5.2029051102806534E-2</v>
      </c>
      <c r="S43" s="199">
        <f t="shared" si="9"/>
        <v>-1.7511030233752445E-2</v>
      </c>
    </row>
    <row r="44" spans="1:19" x14ac:dyDescent="0.25">
      <c r="A44" s="206" t="s">
        <v>103</v>
      </c>
      <c r="B44" s="206">
        <v>44550</v>
      </c>
      <c r="C44" s="173">
        <v>40146</v>
      </c>
      <c r="D44" s="199">
        <f t="shared" si="0"/>
        <v>0.90114478114478114</v>
      </c>
      <c r="E44" s="173">
        <v>30636</v>
      </c>
      <c r="F44" s="173">
        <v>25818</v>
      </c>
      <c r="G44" s="199">
        <f t="shared" si="1"/>
        <v>0.8427340383862123</v>
      </c>
      <c r="H44" s="199">
        <f t="shared" si="2"/>
        <v>0.45417156286721494</v>
      </c>
      <c r="I44" s="199">
        <f t="shared" si="3"/>
        <v>0.55496165465953995</v>
      </c>
      <c r="J44" s="199">
        <f t="shared" si="4"/>
        <v>5.8410742758568834E-2</v>
      </c>
      <c r="K44" s="173">
        <v>436194</v>
      </c>
      <c r="L44" s="173">
        <v>353948</v>
      </c>
      <c r="M44" s="199">
        <f t="shared" si="5"/>
        <v>0.81144628307587907</v>
      </c>
      <c r="N44" s="173">
        <v>344850</v>
      </c>
      <c r="O44" s="173">
        <v>281742</v>
      </c>
      <c r="P44" s="199">
        <f t="shared" si="6"/>
        <v>0.81699869508481948</v>
      </c>
      <c r="Q44" s="199">
        <f t="shared" si="7"/>
        <v>0.2648803827751196</v>
      </c>
      <c r="R44" s="199">
        <f t="shared" si="8"/>
        <v>0.25628411809385887</v>
      </c>
      <c r="S44" s="199">
        <f t="shared" si="9"/>
        <v>-5.5524120089404105E-3</v>
      </c>
    </row>
    <row r="45" spans="1:19" ht="14.25" thickBot="1" x14ac:dyDescent="0.3">
      <c r="A45" s="206" t="s">
        <v>98</v>
      </c>
      <c r="B45" s="206">
        <v>11640</v>
      </c>
      <c r="C45" s="173">
        <v>9007</v>
      </c>
      <c r="D45" s="199">
        <f t="shared" si="0"/>
        <v>0.77379725085910656</v>
      </c>
      <c r="E45" s="173">
        <v>26888</v>
      </c>
      <c r="F45" s="173">
        <v>19825</v>
      </c>
      <c r="G45" s="199">
        <f t="shared" si="1"/>
        <v>0.7373177625706635</v>
      </c>
      <c r="H45" s="199">
        <f t="shared" si="2"/>
        <v>-0.56709312704552217</v>
      </c>
      <c r="I45" s="199">
        <f t="shared" si="3"/>
        <v>-0.5456746532156368</v>
      </c>
      <c r="J45" s="199">
        <f t="shared" si="4"/>
        <v>3.6479488288443052E-2</v>
      </c>
      <c r="K45" s="173">
        <v>169572</v>
      </c>
      <c r="L45" s="173">
        <v>131606</v>
      </c>
      <c r="M45" s="199">
        <f t="shared" si="5"/>
        <v>0.776106904441771</v>
      </c>
      <c r="N45" s="173">
        <v>186044</v>
      </c>
      <c r="O45" s="173">
        <v>137058</v>
      </c>
      <c r="P45" s="199">
        <f t="shared" si="6"/>
        <v>0.73669669540538796</v>
      </c>
      <c r="Q45" s="199">
        <f t="shared" si="7"/>
        <v>-8.853819526563611E-2</v>
      </c>
      <c r="R45" s="199">
        <f t="shared" si="8"/>
        <v>-3.9778779786659668E-2</v>
      </c>
      <c r="S45" s="199">
        <f t="shared" si="9"/>
        <v>3.9410209036383037E-2</v>
      </c>
    </row>
    <row r="46" spans="1:19" ht="16.5" thickTop="1" thickBot="1" x14ac:dyDescent="0.3">
      <c r="A46" s="200" t="s">
        <v>119</v>
      </c>
      <c r="B46" s="280">
        <v>134873</v>
      </c>
      <c r="C46" s="201">
        <v>113635</v>
      </c>
      <c r="D46" s="202">
        <f t="shared" si="0"/>
        <v>0.84253334618492948</v>
      </c>
      <c r="E46" s="203">
        <v>141171</v>
      </c>
      <c r="F46" s="201">
        <v>114749</v>
      </c>
      <c r="G46" s="202">
        <f t="shared" si="1"/>
        <v>0.81283691409708791</v>
      </c>
      <c r="H46" s="202">
        <f t="shared" si="2"/>
        <v>-4.4612562070113548E-2</v>
      </c>
      <c r="I46" s="202">
        <f t="shared" si="3"/>
        <v>-9.7081456047547476E-3</v>
      </c>
      <c r="J46" s="204">
        <f t="shared" si="4"/>
        <v>2.9696432087841562E-2</v>
      </c>
      <c r="K46" s="205">
        <v>1518308</v>
      </c>
      <c r="L46" s="201">
        <v>1262747</v>
      </c>
      <c r="M46" s="202">
        <f t="shared" si="5"/>
        <v>0.83168039686282358</v>
      </c>
      <c r="N46" s="203">
        <v>1656639</v>
      </c>
      <c r="O46" s="201">
        <v>1373166</v>
      </c>
      <c r="P46" s="202">
        <f t="shared" si="6"/>
        <v>0.82888667959646001</v>
      </c>
      <c r="Q46" s="202">
        <f t="shared" si="7"/>
        <v>-8.3500992068881619E-2</v>
      </c>
      <c r="R46" s="202">
        <f t="shared" si="8"/>
        <v>-8.0411982236670565E-2</v>
      </c>
      <c r="S46" s="204">
        <f t="shared" si="9"/>
        <v>2.7937172663635712E-3</v>
      </c>
    </row>
    <row r="47" spans="1:19" ht="14.25" thickTop="1" x14ac:dyDescent="0.25">
      <c r="A47" s="206" t="s">
        <v>84</v>
      </c>
      <c r="B47" s="206">
        <v>89086</v>
      </c>
      <c r="C47" s="173">
        <v>77288</v>
      </c>
      <c r="D47" s="199">
        <f t="shared" si="0"/>
        <v>0.8675661720135599</v>
      </c>
      <c r="E47" s="173">
        <v>92219</v>
      </c>
      <c r="F47" s="173">
        <v>77444</v>
      </c>
      <c r="G47" s="199">
        <f t="shared" si="1"/>
        <v>0.83978355870265342</v>
      </c>
      <c r="H47" s="199">
        <f t="shared" si="2"/>
        <v>-3.3973476181697881E-2</v>
      </c>
      <c r="I47" s="199">
        <f t="shared" si="3"/>
        <v>-2.0143587624605885E-3</v>
      </c>
      <c r="J47" s="199">
        <f t="shared" si="4"/>
        <v>2.7782613310906479E-2</v>
      </c>
      <c r="K47" s="173">
        <v>1008882</v>
      </c>
      <c r="L47" s="173">
        <v>861824</v>
      </c>
      <c r="M47" s="199">
        <f t="shared" si="5"/>
        <v>0.85423666989796632</v>
      </c>
      <c r="N47" s="173">
        <v>1059725</v>
      </c>
      <c r="O47" s="173">
        <v>921330</v>
      </c>
      <c r="P47" s="199">
        <f t="shared" si="6"/>
        <v>0.8694047984146831</v>
      </c>
      <c r="Q47" s="199">
        <f t="shared" si="7"/>
        <v>-4.7977541343273034E-2</v>
      </c>
      <c r="R47" s="199">
        <f t="shared" si="8"/>
        <v>-6.4587064352620627E-2</v>
      </c>
      <c r="S47" s="199">
        <f t="shared" si="9"/>
        <v>-1.5168128516716783E-2</v>
      </c>
    </row>
    <row r="48" spans="1:19" x14ac:dyDescent="0.25">
      <c r="A48" s="206" t="s">
        <v>98</v>
      </c>
      <c r="B48" s="206">
        <v>19848</v>
      </c>
      <c r="C48" s="173">
        <v>15442</v>
      </c>
      <c r="D48" s="199">
        <f t="shared" si="0"/>
        <v>0.77801289802498996</v>
      </c>
      <c r="E48" s="173">
        <v>24828</v>
      </c>
      <c r="F48" s="173">
        <v>18693</v>
      </c>
      <c r="G48" s="199">
        <f t="shared" si="1"/>
        <v>0.75289995166747226</v>
      </c>
      <c r="H48" s="199">
        <f t="shared" si="2"/>
        <v>-0.2005799903334945</v>
      </c>
      <c r="I48" s="199">
        <f t="shared" si="3"/>
        <v>-0.17391536938961105</v>
      </c>
      <c r="J48" s="199">
        <f t="shared" si="4"/>
        <v>2.5112946357517707E-2</v>
      </c>
      <c r="K48" s="173">
        <v>227584</v>
      </c>
      <c r="L48" s="173">
        <v>179704</v>
      </c>
      <c r="M48" s="199">
        <f t="shared" si="5"/>
        <v>0.78961614173228345</v>
      </c>
      <c r="N48" s="173">
        <v>279392</v>
      </c>
      <c r="O48" s="173">
        <v>200454</v>
      </c>
      <c r="P48" s="199">
        <f t="shared" si="6"/>
        <v>0.71746506700263424</v>
      </c>
      <c r="Q48" s="199">
        <f t="shared" si="7"/>
        <v>-0.18543122208223572</v>
      </c>
      <c r="R48" s="199">
        <f t="shared" si="8"/>
        <v>-0.10351502090255116</v>
      </c>
      <c r="S48" s="199">
        <f t="shared" si="9"/>
        <v>7.2151074729649212E-2</v>
      </c>
    </row>
    <row r="49" spans="1:19" x14ac:dyDescent="0.25">
      <c r="A49" s="206" t="s">
        <v>349</v>
      </c>
      <c r="B49" s="206">
        <v>16771</v>
      </c>
      <c r="C49" s="173">
        <v>13272</v>
      </c>
      <c r="D49" s="199">
        <f t="shared" si="0"/>
        <v>0.79136604853616366</v>
      </c>
      <c r="E49" s="173">
        <v>13210</v>
      </c>
      <c r="F49" s="173">
        <v>9405</v>
      </c>
      <c r="G49" s="199">
        <f t="shared" si="1"/>
        <v>0.71196063588190761</v>
      </c>
      <c r="H49" s="199">
        <f t="shared" si="2"/>
        <v>0.26956850870552618</v>
      </c>
      <c r="I49" s="199">
        <f t="shared" si="3"/>
        <v>0.41116427432216907</v>
      </c>
      <c r="J49" s="199">
        <f t="shared" si="4"/>
        <v>7.9405412654256047E-2</v>
      </c>
      <c r="K49" s="173">
        <v>170056</v>
      </c>
      <c r="L49" s="173">
        <v>129918</v>
      </c>
      <c r="M49" s="199">
        <f t="shared" si="5"/>
        <v>0.76397186809051132</v>
      </c>
      <c r="N49" s="173">
        <v>175448</v>
      </c>
      <c r="O49" s="173">
        <v>129551</v>
      </c>
      <c r="P49" s="199">
        <f t="shared" si="6"/>
        <v>0.73840112169987693</v>
      </c>
      <c r="Q49" s="199">
        <f t="shared" si="7"/>
        <v>-3.0732752724453971E-2</v>
      </c>
      <c r="R49" s="199">
        <f t="shared" si="8"/>
        <v>2.8328611898016387E-3</v>
      </c>
      <c r="S49" s="199">
        <f t="shared" si="9"/>
        <v>2.5570746390634391E-2</v>
      </c>
    </row>
    <row r="50" spans="1:19" ht="14.25" thickBot="1" x14ac:dyDescent="0.3">
      <c r="A50" s="206" t="s">
        <v>103</v>
      </c>
      <c r="B50" s="206">
        <v>9168</v>
      </c>
      <c r="C50" s="173">
        <v>7633</v>
      </c>
      <c r="D50" s="199">
        <f t="shared" si="0"/>
        <v>0.83256980802792324</v>
      </c>
      <c r="E50" s="173">
        <v>10914</v>
      </c>
      <c r="F50" s="173">
        <v>9207</v>
      </c>
      <c r="G50" s="199">
        <f t="shared" si="1"/>
        <v>0.84359538207806484</v>
      </c>
      <c r="H50" s="199">
        <f t="shared" si="2"/>
        <v>-0.159978009895547</v>
      </c>
      <c r="I50" s="199">
        <f t="shared" si="3"/>
        <v>-0.17095688063430003</v>
      </c>
      <c r="J50" s="199">
        <f t="shared" si="4"/>
        <v>-1.1025574050141596E-2</v>
      </c>
      <c r="K50" s="173">
        <v>111786</v>
      </c>
      <c r="L50" s="173">
        <v>91301</v>
      </c>
      <c r="M50" s="199">
        <f t="shared" si="5"/>
        <v>0.81674807220940016</v>
      </c>
      <c r="N50" s="173">
        <v>142074</v>
      </c>
      <c r="O50" s="173">
        <v>121831</v>
      </c>
      <c r="P50" s="199">
        <f t="shared" si="6"/>
        <v>0.85751791320016324</v>
      </c>
      <c r="Q50" s="199">
        <f t="shared" si="7"/>
        <v>-0.21318467840702737</v>
      </c>
      <c r="R50" s="199">
        <f t="shared" si="8"/>
        <v>-0.250593034613522</v>
      </c>
      <c r="S50" s="199">
        <f t="shared" si="9"/>
        <v>-4.0769840990763084E-2</v>
      </c>
    </row>
    <row r="51" spans="1:19" ht="16.5" thickTop="1" thickBot="1" x14ac:dyDescent="0.3">
      <c r="A51" s="200" t="s">
        <v>160</v>
      </c>
      <c r="B51" s="280">
        <v>118747</v>
      </c>
      <c r="C51" s="201">
        <v>103571</v>
      </c>
      <c r="D51" s="202">
        <f t="shared" si="0"/>
        <v>0.87219887660319839</v>
      </c>
      <c r="E51" s="203">
        <v>114312</v>
      </c>
      <c r="F51" s="201">
        <v>97898</v>
      </c>
      <c r="G51" s="202">
        <f t="shared" si="1"/>
        <v>0.85641052557911679</v>
      </c>
      <c r="H51" s="202">
        <f t="shared" si="2"/>
        <v>3.8797326614878669E-2</v>
      </c>
      <c r="I51" s="202">
        <f t="shared" si="3"/>
        <v>5.7948068397720043E-2</v>
      </c>
      <c r="J51" s="204">
        <f t="shared" si="4"/>
        <v>1.5788351024081604E-2</v>
      </c>
      <c r="K51" s="205">
        <v>1369211</v>
      </c>
      <c r="L51" s="201">
        <v>1180718</v>
      </c>
      <c r="M51" s="202">
        <f t="shared" si="5"/>
        <v>0.86233458539260932</v>
      </c>
      <c r="N51" s="203">
        <v>1314845</v>
      </c>
      <c r="O51" s="201">
        <v>1131771</v>
      </c>
      <c r="P51" s="202">
        <f t="shared" si="6"/>
        <v>0.86076381626731668</v>
      </c>
      <c r="Q51" s="202">
        <f t="shared" si="7"/>
        <v>4.1347839479178194E-2</v>
      </c>
      <c r="R51" s="202">
        <f t="shared" si="8"/>
        <v>4.3248148256140206E-2</v>
      </c>
      <c r="S51" s="204">
        <f t="shared" si="9"/>
        <v>1.570769125292637E-3</v>
      </c>
    </row>
    <row r="52" spans="1:19" ht="14.25" thickTop="1" x14ac:dyDescent="0.25">
      <c r="A52" s="206" t="s">
        <v>103</v>
      </c>
      <c r="B52" s="206">
        <v>41964</v>
      </c>
      <c r="C52" s="173">
        <v>34822</v>
      </c>
      <c r="D52" s="199">
        <f t="shared" si="0"/>
        <v>0.82980650081021823</v>
      </c>
      <c r="E52" s="173">
        <v>41670</v>
      </c>
      <c r="F52" s="173">
        <v>33897</v>
      </c>
      <c r="G52" s="199">
        <f t="shared" si="1"/>
        <v>0.81346292296616274</v>
      </c>
      <c r="H52" s="199">
        <f t="shared" si="2"/>
        <v>7.0554355651548661E-3</v>
      </c>
      <c r="I52" s="199">
        <f t="shared" si="3"/>
        <v>2.7288550609198436E-2</v>
      </c>
      <c r="J52" s="199">
        <f t="shared" si="4"/>
        <v>1.634357784405549E-2</v>
      </c>
      <c r="K52" s="173">
        <v>495900</v>
      </c>
      <c r="L52" s="173">
        <v>409538</v>
      </c>
      <c r="M52" s="199">
        <f t="shared" si="5"/>
        <v>0.82584795321637428</v>
      </c>
      <c r="N52" s="173">
        <v>516570</v>
      </c>
      <c r="O52" s="173">
        <v>433091</v>
      </c>
      <c r="P52" s="199">
        <f t="shared" si="6"/>
        <v>0.83839750663027279</v>
      </c>
      <c r="Q52" s="199">
        <f t="shared" si="7"/>
        <v>-4.0013938091642998E-2</v>
      </c>
      <c r="R52" s="199">
        <f t="shared" si="8"/>
        <v>-5.4383489843935817E-2</v>
      </c>
      <c r="S52" s="199">
        <f t="shared" si="9"/>
        <v>-1.2549553413898518E-2</v>
      </c>
    </row>
    <row r="53" spans="1:19" x14ac:dyDescent="0.25">
      <c r="A53" s="206" t="s">
        <v>84</v>
      </c>
      <c r="B53" s="206">
        <v>41499</v>
      </c>
      <c r="C53" s="173">
        <v>37040</v>
      </c>
      <c r="D53" s="199">
        <f t="shared" si="0"/>
        <v>0.89255162775006625</v>
      </c>
      <c r="E53" s="173">
        <v>39052</v>
      </c>
      <c r="F53" s="173">
        <v>34302</v>
      </c>
      <c r="G53" s="199">
        <f t="shared" si="1"/>
        <v>0.87836730513161942</v>
      </c>
      <c r="H53" s="199">
        <f t="shared" si="2"/>
        <v>6.2660043019563627E-2</v>
      </c>
      <c r="I53" s="199">
        <f t="shared" si="3"/>
        <v>7.9820418634481971E-2</v>
      </c>
      <c r="J53" s="199">
        <f t="shared" si="4"/>
        <v>1.4184322618446821E-2</v>
      </c>
      <c r="K53" s="173">
        <v>487541</v>
      </c>
      <c r="L53" s="173">
        <v>427688</v>
      </c>
      <c r="M53" s="199">
        <f t="shared" si="5"/>
        <v>0.8772349402409233</v>
      </c>
      <c r="N53" s="173">
        <v>478067</v>
      </c>
      <c r="O53" s="173">
        <v>429558</v>
      </c>
      <c r="P53" s="199">
        <f t="shared" si="6"/>
        <v>0.89853095904967295</v>
      </c>
      <c r="Q53" s="199">
        <f t="shared" si="7"/>
        <v>1.9817305942472441E-2</v>
      </c>
      <c r="R53" s="199">
        <f t="shared" si="8"/>
        <v>-4.3533120090883948E-3</v>
      </c>
      <c r="S53" s="199">
        <f t="shared" si="9"/>
        <v>-2.129601880874965E-2</v>
      </c>
    </row>
    <row r="54" spans="1:19" x14ac:dyDescent="0.25">
      <c r="A54" s="206" t="s">
        <v>98</v>
      </c>
      <c r="B54" s="206">
        <v>29920</v>
      </c>
      <c r="C54" s="173">
        <v>27098</v>
      </c>
      <c r="D54" s="199">
        <f t="shared" si="0"/>
        <v>0.90568181818181814</v>
      </c>
      <c r="E54" s="173">
        <v>25496</v>
      </c>
      <c r="F54" s="173">
        <v>22578</v>
      </c>
      <c r="G54" s="199">
        <f t="shared" si="1"/>
        <v>0.88555067461562598</v>
      </c>
      <c r="H54" s="199">
        <f t="shared" si="2"/>
        <v>0.17351741449639158</v>
      </c>
      <c r="I54" s="199">
        <f t="shared" si="3"/>
        <v>0.20019487997165375</v>
      </c>
      <c r="J54" s="199">
        <f t="shared" si="4"/>
        <v>2.0131143566192167E-2</v>
      </c>
      <c r="K54" s="173">
        <v>313772</v>
      </c>
      <c r="L54" s="173">
        <v>281627</v>
      </c>
      <c r="M54" s="199">
        <f t="shared" si="5"/>
        <v>0.89755300026771034</v>
      </c>
      <c r="N54" s="173">
        <v>215224</v>
      </c>
      <c r="O54" s="173">
        <v>179252</v>
      </c>
      <c r="P54" s="199">
        <f t="shared" si="6"/>
        <v>0.83286250604021861</v>
      </c>
      <c r="Q54" s="199">
        <f t="shared" si="7"/>
        <v>0.45788573765007623</v>
      </c>
      <c r="R54" s="199">
        <f t="shared" si="8"/>
        <v>0.57112333474661381</v>
      </c>
      <c r="S54" s="199">
        <f t="shared" si="9"/>
        <v>6.4690494227491735E-2</v>
      </c>
    </row>
    <row r="55" spans="1:19" ht="14.25" thickBot="1" x14ac:dyDescent="0.3">
      <c r="A55" s="206" t="s">
        <v>85</v>
      </c>
      <c r="B55" s="206">
        <v>5364</v>
      </c>
      <c r="C55" s="173">
        <v>4611</v>
      </c>
      <c r="D55" s="199">
        <f t="shared" si="0"/>
        <v>0.85961968680089484</v>
      </c>
      <c r="E55" s="173">
        <v>8094</v>
      </c>
      <c r="F55" s="173">
        <v>7121</v>
      </c>
      <c r="G55" s="199">
        <f t="shared" si="1"/>
        <v>0.87978749691129232</v>
      </c>
      <c r="H55" s="199">
        <f t="shared" si="2"/>
        <v>-0.33728687916975542</v>
      </c>
      <c r="I55" s="199">
        <f t="shared" si="3"/>
        <v>-0.35247858446847358</v>
      </c>
      <c r="J55" s="199">
        <f t="shared" si="4"/>
        <v>-2.0167810110397477E-2</v>
      </c>
      <c r="K55" s="173">
        <v>71998</v>
      </c>
      <c r="L55" s="173">
        <v>61865</v>
      </c>
      <c r="M55" s="199">
        <f t="shared" si="5"/>
        <v>0.85925997944387345</v>
      </c>
      <c r="N55" s="173">
        <v>104984</v>
      </c>
      <c r="O55" s="173">
        <v>89870</v>
      </c>
      <c r="P55" s="199">
        <f t="shared" si="6"/>
        <v>0.85603520536462696</v>
      </c>
      <c r="Q55" s="199">
        <f t="shared" si="7"/>
        <v>-0.31420025908709903</v>
      </c>
      <c r="R55" s="199">
        <f t="shared" si="8"/>
        <v>-0.31161677979303437</v>
      </c>
      <c r="S55" s="199">
        <f t="shared" si="9"/>
        <v>3.2247740792464841E-3</v>
      </c>
    </row>
    <row r="56" spans="1:19" ht="16.5" thickTop="1" thickBot="1" x14ac:dyDescent="0.3">
      <c r="A56" s="200" t="s">
        <v>120</v>
      </c>
      <c r="B56" s="280">
        <v>104111</v>
      </c>
      <c r="C56" s="201">
        <v>88060</v>
      </c>
      <c r="D56" s="202">
        <f t="shared" si="0"/>
        <v>0.84582801048880518</v>
      </c>
      <c r="E56" s="203">
        <v>137423</v>
      </c>
      <c r="F56" s="201">
        <v>109090</v>
      </c>
      <c r="G56" s="202">
        <f t="shared" si="1"/>
        <v>0.79382636094394676</v>
      </c>
      <c r="H56" s="202">
        <f t="shared" si="2"/>
        <v>-0.24240483761815712</v>
      </c>
      <c r="I56" s="202">
        <f t="shared" si="3"/>
        <v>-0.19277660647172057</v>
      </c>
      <c r="J56" s="204">
        <f t="shared" si="4"/>
        <v>5.2001649544858419E-2</v>
      </c>
      <c r="K56" s="205">
        <v>1096730</v>
      </c>
      <c r="L56" s="201">
        <v>929720</v>
      </c>
      <c r="M56" s="202">
        <f t="shared" si="5"/>
        <v>0.84772004048398419</v>
      </c>
      <c r="N56" s="203">
        <v>1046150</v>
      </c>
      <c r="O56" s="201">
        <v>860594</v>
      </c>
      <c r="P56" s="202">
        <f t="shared" si="6"/>
        <v>0.82262964202074274</v>
      </c>
      <c r="Q56" s="202">
        <f t="shared" si="7"/>
        <v>4.8348707164364679E-2</v>
      </c>
      <c r="R56" s="202">
        <f t="shared" si="8"/>
        <v>8.0323590450316784E-2</v>
      </c>
      <c r="S56" s="204">
        <f t="shared" si="9"/>
        <v>2.5090398463241459E-2</v>
      </c>
    </row>
    <row r="57" spans="1:19" ht="14.25" thickTop="1" x14ac:dyDescent="0.25">
      <c r="A57" s="206" t="s">
        <v>98</v>
      </c>
      <c r="B57" s="206">
        <v>57776</v>
      </c>
      <c r="C57" s="173">
        <v>46275</v>
      </c>
      <c r="D57" s="199">
        <f t="shared" si="0"/>
        <v>0.80093810578787039</v>
      </c>
      <c r="E57" s="173">
        <v>56512</v>
      </c>
      <c r="F57" s="173">
        <v>45120</v>
      </c>
      <c r="G57" s="199">
        <f t="shared" si="1"/>
        <v>0.79841449603624004</v>
      </c>
      <c r="H57" s="199">
        <f t="shared" si="2"/>
        <v>2.2366930917327332E-2</v>
      </c>
      <c r="I57" s="199">
        <f t="shared" si="3"/>
        <v>2.5598404255319229E-2</v>
      </c>
      <c r="J57" s="199">
        <f t="shared" si="4"/>
        <v>2.5236097516303513E-3</v>
      </c>
      <c r="K57" s="173">
        <v>467316</v>
      </c>
      <c r="L57" s="173">
        <v>402838</v>
      </c>
      <c r="M57" s="199">
        <f t="shared" si="5"/>
        <v>0.86202483972301402</v>
      </c>
      <c r="N57" s="173">
        <v>438552</v>
      </c>
      <c r="O57" s="173">
        <v>356187</v>
      </c>
      <c r="P57" s="199">
        <f t="shared" si="6"/>
        <v>0.81218874842664035</v>
      </c>
      <c r="Q57" s="199">
        <f t="shared" si="7"/>
        <v>6.5588573304875997E-2</v>
      </c>
      <c r="R57" s="199">
        <f t="shared" si="8"/>
        <v>0.13097333703925185</v>
      </c>
      <c r="S57" s="199">
        <f t="shared" si="9"/>
        <v>4.9836091296373675E-2</v>
      </c>
    </row>
    <row r="58" spans="1:19" x14ac:dyDescent="0.25">
      <c r="A58" s="206" t="s">
        <v>84</v>
      </c>
      <c r="B58" s="206">
        <v>27399</v>
      </c>
      <c r="C58" s="173">
        <v>24994</v>
      </c>
      <c r="D58" s="199">
        <f t="shared" si="0"/>
        <v>0.91222307383481149</v>
      </c>
      <c r="E58" s="173">
        <v>53263</v>
      </c>
      <c r="F58" s="173">
        <v>43888</v>
      </c>
      <c r="G58" s="199">
        <f t="shared" si="1"/>
        <v>0.82398663237143988</v>
      </c>
      <c r="H58" s="199">
        <f t="shared" si="2"/>
        <v>-0.48559037230347524</v>
      </c>
      <c r="I58" s="199">
        <f t="shared" si="3"/>
        <v>-0.43050492161866571</v>
      </c>
      <c r="J58" s="199">
        <f t="shared" si="4"/>
        <v>8.8236441463371618E-2</v>
      </c>
      <c r="K58" s="173">
        <v>393158</v>
      </c>
      <c r="L58" s="173">
        <v>342012</v>
      </c>
      <c r="M58" s="199">
        <f t="shared" si="5"/>
        <v>0.86990980725306366</v>
      </c>
      <c r="N58" s="173">
        <v>372578</v>
      </c>
      <c r="O58" s="173">
        <v>316954</v>
      </c>
      <c r="P58" s="199">
        <f t="shared" si="6"/>
        <v>0.85070508725689653</v>
      </c>
      <c r="Q58" s="199">
        <f t="shared" si="7"/>
        <v>5.5236755793417691E-2</v>
      </c>
      <c r="R58" s="199">
        <f t="shared" si="8"/>
        <v>7.9058790865551565E-2</v>
      </c>
      <c r="S58" s="199">
        <f t="shared" si="9"/>
        <v>1.920471999616713E-2</v>
      </c>
    </row>
    <row r="59" spans="1:19" ht="14.25" thickBot="1" x14ac:dyDescent="0.3">
      <c r="A59" s="206" t="s">
        <v>103</v>
      </c>
      <c r="B59" s="206">
        <v>18936</v>
      </c>
      <c r="C59" s="173">
        <v>16791</v>
      </c>
      <c r="D59" s="199">
        <f t="shared" si="0"/>
        <v>0.88672370088719898</v>
      </c>
      <c r="E59" s="173">
        <v>27648</v>
      </c>
      <c r="F59" s="173">
        <v>20082</v>
      </c>
      <c r="G59" s="199">
        <f t="shared" si="1"/>
        <v>0.72634548611111116</v>
      </c>
      <c r="H59" s="199">
        <f t="shared" si="2"/>
        <v>-0.31510416666666663</v>
      </c>
      <c r="I59" s="199">
        <f t="shared" si="3"/>
        <v>-0.16387809979085743</v>
      </c>
      <c r="J59" s="199">
        <f t="shared" si="4"/>
        <v>0.16037821477608782</v>
      </c>
      <c r="K59" s="173">
        <v>236256</v>
      </c>
      <c r="L59" s="173">
        <v>184870</v>
      </c>
      <c r="M59" s="199">
        <f t="shared" si="5"/>
        <v>0.78249864553704451</v>
      </c>
      <c r="N59" s="173">
        <v>235020</v>
      </c>
      <c r="O59" s="173">
        <v>187453</v>
      </c>
      <c r="P59" s="199">
        <f t="shared" si="6"/>
        <v>0.79760445919496215</v>
      </c>
      <c r="Q59" s="199">
        <f t="shared" si="7"/>
        <v>5.2591268828183768E-3</v>
      </c>
      <c r="R59" s="199">
        <f t="shared" si="8"/>
        <v>-1.3779454049815176E-2</v>
      </c>
      <c r="S59" s="199">
        <f t="shared" si="9"/>
        <v>-1.5105813657917633E-2</v>
      </c>
    </row>
    <row r="60" spans="1:19" ht="16.5" thickTop="1" thickBot="1" x14ac:dyDescent="0.3">
      <c r="A60" s="200" t="s">
        <v>121</v>
      </c>
      <c r="B60" s="280">
        <v>100396</v>
      </c>
      <c r="C60" s="201">
        <v>87666</v>
      </c>
      <c r="D60" s="202">
        <f t="shared" si="0"/>
        <v>0.87320211960635885</v>
      </c>
      <c r="E60" s="203">
        <v>76349</v>
      </c>
      <c r="F60" s="201">
        <v>68818</v>
      </c>
      <c r="G60" s="202">
        <f t="shared" si="1"/>
        <v>0.90136085606884175</v>
      </c>
      <c r="H60" s="202">
        <f t="shared" si="2"/>
        <v>0.31496155810816129</v>
      </c>
      <c r="I60" s="202">
        <f t="shared" si="3"/>
        <v>0.27388183324130311</v>
      </c>
      <c r="J60" s="204">
        <f t="shared" si="4"/>
        <v>-2.8158736462482903E-2</v>
      </c>
      <c r="K60" s="205">
        <v>1074491</v>
      </c>
      <c r="L60" s="201">
        <v>890052</v>
      </c>
      <c r="M60" s="202">
        <f t="shared" si="5"/>
        <v>0.82834756177576174</v>
      </c>
      <c r="N60" s="203">
        <v>895266</v>
      </c>
      <c r="O60" s="201">
        <v>798008</v>
      </c>
      <c r="P60" s="202">
        <f t="shared" si="6"/>
        <v>0.89136413088400546</v>
      </c>
      <c r="Q60" s="202">
        <f t="shared" si="7"/>
        <v>0.20019189827380912</v>
      </c>
      <c r="R60" s="202">
        <f t="shared" si="8"/>
        <v>0.11534220208318713</v>
      </c>
      <c r="S60" s="204">
        <f t="shared" si="9"/>
        <v>-6.3016569108243714E-2</v>
      </c>
    </row>
    <row r="61" spans="1:19" ht="14.25" thickTop="1" x14ac:dyDescent="0.25">
      <c r="A61" s="206" t="s">
        <v>84</v>
      </c>
      <c r="B61" s="206">
        <v>74540</v>
      </c>
      <c r="C61" s="173">
        <v>65012</v>
      </c>
      <c r="D61" s="199">
        <f t="shared" si="0"/>
        <v>0.87217601287899116</v>
      </c>
      <c r="E61" s="173">
        <v>64637</v>
      </c>
      <c r="F61" s="173">
        <v>58299</v>
      </c>
      <c r="G61" s="199">
        <f t="shared" si="1"/>
        <v>0.9019447065921995</v>
      </c>
      <c r="H61" s="199">
        <f t="shared" si="2"/>
        <v>0.15320946207280661</v>
      </c>
      <c r="I61" s="199">
        <f t="shared" si="3"/>
        <v>0.1151477726890684</v>
      </c>
      <c r="J61" s="199">
        <f t="shared" si="4"/>
        <v>-2.9768693713208338E-2</v>
      </c>
      <c r="K61" s="173">
        <v>834684</v>
      </c>
      <c r="L61" s="173">
        <v>700263</v>
      </c>
      <c r="M61" s="199">
        <f t="shared" si="5"/>
        <v>0.83895582040628547</v>
      </c>
      <c r="N61" s="173">
        <v>782820</v>
      </c>
      <c r="O61" s="173">
        <v>701476</v>
      </c>
      <c r="P61" s="199">
        <f t="shared" si="6"/>
        <v>0.89608850054929612</v>
      </c>
      <c r="Q61" s="199">
        <f t="shared" si="7"/>
        <v>6.6252778416494129E-2</v>
      </c>
      <c r="R61" s="199">
        <f t="shared" si="8"/>
        <v>-1.7292109779949438E-3</v>
      </c>
      <c r="S61" s="199">
        <f t="shared" si="9"/>
        <v>-5.713268014301065E-2</v>
      </c>
    </row>
    <row r="62" spans="1:19" x14ac:dyDescent="0.25">
      <c r="A62" s="206" t="s">
        <v>103</v>
      </c>
      <c r="B62" s="206">
        <v>14232</v>
      </c>
      <c r="C62" s="173">
        <v>13185</v>
      </c>
      <c r="D62" s="199">
        <f t="shared" si="0"/>
        <v>0.92643338954468801</v>
      </c>
      <c r="E62" s="173">
        <v>11712</v>
      </c>
      <c r="F62" s="173">
        <v>10519</v>
      </c>
      <c r="G62" s="199">
        <f t="shared" si="1"/>
        <v>0.89813866120218577</v>
      </c>
      <c r="H62" s="199">
        <f t="shared" si="2"/>
        <v>0.2151639344262295</v>
      </c>
      <c r="I62" s="199">
        <f t="shared" si="3"/>
        <v>0.2534461450708243</v>
      </c>
      <c r="J62" s="199">
        <f t="shared" si="4"/>
        <v>2.829472834250224E-2</v>
      </c>
      <c r="K62" s="173">
        <v>120067</v>
      </c>
      <c r="L62" s="173">
        <v>95906</v>
      </c>
      <c r="M62" s="199">
        <f t="shared" si="5"/>
        <v>0.7987706863667785</v>
      </c>
      <c r="N62" s="173">
        <v>112446</v>
      </c>
      <c r="O62" s="173">
        <v>96532</v>
      </c>
      <c r="P62" s="199">
        <f t="shared" si="6"/>
        <v>0.85847428988136532</v>
      </c>
      <c r="Q62" s="199">
        <f t="shared" si="7"/>
        <v>6.7774754104192203E-2</v>
      </c>
      <c r="R62" s="199">
        <f t="shared" si="8"/>
        <v>-6.4848962002237442E-3</v>
      </c>
      <c r="S62" s="199">
        <f t="shared" si="9"/>
        <v>-5.9703603514586812E-2</v>
      </c>
    </row>
    <row r="63" spans="1:19" ht="14.25" thickBot="1" x14ac:dyDescent="0.3">
      <c r="A63" s="206" t="s">
        <v>98</v>
      </c>
      <c r="B63" s="206">
        <v>11624</v>
      </c>
      <c r="C63" s="173">
        <v>9469</v>
      </c>
      <c r="D63" s="199">
        <f t="shared" si="0"/>
        <v>0.81460770818995187</v>
      </c>
      <c r="E63" s="173">
        <v>0</v>
      </c>
      <c r="F63" s="173">
        <v>0</v>
      </c>
      <c r="G63" s="199" t="str">
        <f t="shared" si="1"/>
        <v/>
      </c>
      <c r="H63" s="199" t="str">
        <f t="shared" si="2"/>
        <v/>
      </c>
      <c r="I63" s="199" t="str">
        <f t="shared" si="3"/>
        <v/>
      </c>
      <c r="J63" s="199" t="str">
        <f t="shared" si="4"/>
        <v/>
      </c>
      <c r="K63" s="173">
        <v>119740</v>
      </c>
      <c r="L63" s="173">
        <v>93883</v>
      </c>
      <c r="M63" s="199">
        <f t="shared" si="5"/>
        <v>0.78405712376816439</v>
      </c>
      <c r="N63" s="173">
        <v>0</v>
      </c>
      <c r="O63" s="173">
        <v>0</v>
      </c>
      <c r="P63" s="199" t="str">
        <f t="shared" si="6"/>
        <v/>
      </c>
      <c r="Q63" s="199" t="str">
        <f t="shared" si="7"/>
        <v/>
      </c>
      <c r="R63" s="199" t="str">
        <f t="shared" si="8"/>
        <v/>
      </c>
      <c r="S63" s="199" t="str">
        <f t="shared" si="9"/>
        <v/>
      </c>
    </row>
    <row r="64" spans="1:19" ht="16.5" thickTop="1" thickBot="1" x14ac:dyDescent="0.3">
      <c r="A64" s="200" t="s">
        <v>122</v>
      </c>
      <c r="B64" s="280">
        <v>96922</v>
      </c>
      <c r="C64" s="201">
        <v>78304</v>
      </c>
      <c r="D64" s="202">
        <f t="shared" si="0"/>
        <v>0.80790738944718432</v>
      </c>
      <c r="E64" s="203">
        <v>76323</v>
      </c>
      <c r="F64" s="201">
        <v>59626</v>
      </c>
      <c r="G64" s="202">
        <f t="shared" si="1"/>
        <v>0.78123239390485177</v>
      </c>
      <c r="H64" s="202">
        <f t="shared" si="2"/>
        <v>0.26989243085308501</v>
      </c>
      <c r="I64" s="202">
        <f t="shared" si="3"/>
        <v>0.31325260792271825</v>
      </c>
      <c r="J64" s="204">
        <f t="shared" si="4"/>
        <v>2.6674995542332547E-2</v>
      </c>
      <c r="K64" s="205">
        <v>874015</v>
      </c>
      <c r="L64" s="201">
        <v>708713</v>
      </c>
      <c r="M64" s="202">
        <f t="shared" si="5"/>
        <v>0.81087052281711414</v>
      </c>
      <c r="N64" s="203">
        <v>780265</v>
      </c>
      <c r="O64" s="201">
        <v>645491</v>
      </c>
      <c r="P64" s="202">
        <f t="shared" si="6"/>
        <v>0.82727150391213244</v>
      </c>
      <c r="Q64" s="202">
        <f t="shared" si="7"/>
        <v>0.12015148699480305</v>
      </c>
      <c r="R64" s="202">
        <f t="shared" si="8"/>
        <v>9.7944045695447235E-2</v>
      </c>
      <c r="S64" s="204">
        <f t="shared" si="9"/>
        <v>-1.6400981095018308E-2</v>
      </c>
    </row>
    <row r="65" spans="1:19" ht="14.25" thickTop="1" x14ac:dyDescent="0.25">
      <c r="A65" s="206" t="s">
        <v>84</v>
      </c>
      <c r="B65" s="206">
        <v>42116</v>
      </c>
      <c r="C65" s="173">
        <v>34150</v>
      </c>
      <c r="D65" s="199">
        <f t="shared" si="0"/>
        <v>0.81085573178839399</v>
      </c>
      <c r="E65" s="173">
        <v>29867</v>
      </c>
      <c r="F65" s="173">
        <v>25370</v>
      </c>
      <c r="G65" s="199">
        <f t="shared" si="1"/>
        <v>0.84943248401245519</v>
      </c>
      <c r="H65" s="199">
        <f t="shared" si="2"/>
        <v>0.41011819064519361</v>
      </c>
      <c r="I65" s="199">
        <f t="shared" si="3"/>
        <v>0.34607804493496253</v>
      </c>
      <c r="J65" s="199">
        <f t="shared" si="4"/>
        <v>-3.8576752224061206E-2</v>
      </c>
      <c r="K65" s="173">
        <v>410957</v>
      </c>
      <c r="L65" s="173">
        <v>344220</v>
      </c>
      <c r="M65" s="199">
        <f t="shared" si="5"/>
        <v>0.83760588090724819</v>
      </c>
      <c r="N65" s="173">
        <v>368323</v>
      </c>
      <c r="O65" s="173">
        <v>328175</v>
      </c>
      <c r="P65" s="199">
        <f t="shared" si="6"/>
        <v>0.89099784699842255</v>
      </c>
      <c r="Q65" s="199">
        <f t="shared" si="7"/>
        <v>0.11575166362133227</v>
      </c>
      <c r="R65" s="199">
        <f t="shared" si="8"/>
        <v>4.8891597470861692E-2</v>
      </c>
      <c r="S65" s="199">
        <f t="shared" si="9"/>
        <v>-5.3391966091174359E-2</v>
      </c>
    </row>
    <row r="66" spans="1:19" x14ac:dyDescent="0.25">
      <c r="A66" s="206" t="s">
        <v>103</v>
      </c>
      <c r="B66" s="206">
        <v>31746</v>
      </c>
      <c r="C66" s="173">
        <v>26544</v>
      </c>
      <c r="D66" s="199">
        <f t="shared" si="0"/>
        <v>0.83613683613683609</v>
      </c>
      <c r="E66" s="173">
        <v>25980</v>
      </c>
      <c r="F66" s="173">
        <v>19665</v>
      </c>
      <c r="G66" s="199">
        <f t="shared" si="1"/>
        <v>0.75692840646651272</v>
      </c>
      <c r="H66" s="199">
        <f t="shared" si="2"/>
        <v>0.22193995381062348</v>
      </c>
      <c r="I66" s="199">
        <f t="shared" si="3"/>
        <v>0.34980930587337911</v>
      </c>
      <c r="J66" s="199">
        <f t="shared" si="4"/>
        <v>7.9208429670323377E-2</v>
      </c>
      <c r="K66" s="173">
        <v>306930</v>
      </c>
      <c r="L66" s="173">
        <v>243151</v>
      </c>
      <c r="M66" s="199">
        <f t="shared" si="5"/>
        <v>0.79220343400775417</v>
      </c>
      <c r="N66" s="173">
        <v>264738</v>
      </c>
      <c r="O66" s="173">
        <v>209834</v>
      </c>
      <c r="P66" s="199">
        <f t="shared" si="6"/>
        <v>0.79261005220255498</v>
      </c>
      <c r="Q66" s="199">
        <f t="shared" si="7"/>
        <v>0.15937266278358231</v>
      </c>
      <c r="R66" s="199">
        <f t="shared" si="8"/>
        <v>0.1587778910948654</v>
      </c>
      <c r="S66" s="199">
        <f t="shared" si="9"/>
        <v>-4.0661819480081185E-4</v>
      </c>
    </row>
    <row r="67" spans="1:19" ht="14.25" thickBot="1" x14ac:dyDescent="0.3">
      <c r="A67" s="206" t="s">
        <v>98</v>
      </c>
      <c r="B67" s="206">
        <v>23060</v>
      </c>
      <c r="C67" s="173">
        <v>17610</v>
      </c>
      <c r="D67" s="199">
        <f t="shared" si="0"/>
        <v>0.76366001734605382</v>
      </c>
      <c r="E67" s="173">
        <v>20476</v>
      </c>
      <c r="F67" s="173">
        <v>14591</v>
      </c>
      <c r="G67" s="199">
        <f t="shared" si="1"/>
        <v>0.71259034967767143</v>
      </c>
      <c r="H67" s="199">
        <f t="shared" si="2"/>
        <v>0.12619652275835125</v>
      </c>
      <c r="I67" s="199">
        <f t="shared" si="3"/>
        <v>0.20690836817216085</v>
      </c>
      <c r="J67" s="199">
        <f t="shared" si="4"/>
        <v>5.106966766838239E-2</v>
      </c>
      <c r="K67" s="173">
        <v>156128</v>
      </c>
      <c r="L67" s="173">
        <v>121342</v>
      </c>
      <c r="M67" s="199">
        <f t="shared" si="5"/>
        <v>0.77719563435130146</v>
      </c>
      <c r="N67" s="173">
        <v>147204</v>
      </c>
      <c r="O67" s="173">
        <v>107482</v>
      </c>
      <c r="P67" s="199">
        <f t="shared" si="6"/>
        <v>0.73015678921768434</v>
      </c>
      <c r="Q67" s="199">
        <f t="shared" si="7"/>
        <v>6.0623352626287375E-2</v>
      </c>
      <c r="R67" s="199">
        <f t="shared" si="8"/>
        <v>0.12895182449154285</v>
      </c>
      <c r="S67" s="199">
        <f t="shared" si="9"/>
        <v>4.7038845133617113E-2</v>
      </c>
    </row>
    <row r="68" spans="1:19" ht="16.5" thickTop="1" thickBot="1" x14ac:dyDescent="0.3">
      <c r="A68" s="200" t="s">
        <v>124</v>
      </c>
      <c r="B68" s="280">
        <v>73764</v>
      </c>
      <c r="C68" s="201">
        <v>59513</v>
      </c>
      <c r="D68" s="202">
        <f t="shared" si="0"/>
        <v>0.80680277642210296</v>
      </c>
      <c r="E68" s="203">
        <v>80494</v>
      </c>
      <c r="F68" s="201">
        <v>62072</v>
      </c>
      <c r="G68" s="202">
        <f t="shared" si="1"/>
        <v>0.77113822148234656</v>
      </c>
      <c r="H68" s="202">
        <f t="shared" si="2"/>
        <v>-8.3608716177603348E-2</v>
      </c>
      <c r="I68" s="202">
        <f t="shared" si="3"/>
        <v>-4.1226317824461955E-2</v>
      </c>
      <c r="J68" s="204">
        <f t="shared" si="4"/>
        <v>3.5664554939756399E-2</v>
      </c>
      <c r="K68" s="205">
        <v>628471</v>
      </c>
      <c r="L68" s="201">
        <v>520322</v>
      </c>
      <c r="M68" s="202">
        <f t="shared" si="5"/>
        <v>0.82791727860155839</v>
      </c>
      <c r="N68" s="203">
        <v>524900</v>
      </c>
      <c r="O68" s="201">
        <v>422164</v>
      </c>
      <c r="P68" s="202">
        <f t="shared" si="6"/>
        <v>0.80427510001905123</v>
      </c>
      <c r="Q68" s="202">
        <f t="shared" si="7"/>
        <v>0.19731567917698611</v>
      </c>
      <c r="R68" s="202">
        <f t="shared" si="8"/>
        <v>0.23251153580125261</v>
      </c>
      <c r="S68" s="204">
        <f t="shared" si="9"/>
        <v>2.3642178582507167E-2</v>
      </c>
    </row>
    <row r="69" spans="1:19" ht="14.25" thickTop="1" x14ac:dyDescent="0.25">
      <c r="A69" s="206" t="s">
        <v>98</v>
      </c>
      <c r="B69" s="206">
        <v>54816</v>
      </c>
      <c r="C69" s="173">
        <v>42849</v>
      </c>
      <c r="D69" s="199">
        <f t="shared" si="0"/>
        <v>0.78168782837127848</v>
      </c>
      <c r="E69" s="173">
        <v>59216</v>
      </c>
      <c r="F69" s="173">
        <v>45164</v>
      </c>
      <c r="G69" s="199">
        <f t="shared" si="1"/>
        <v>0.76269927046744124</v>
      </c>
      <c r="H69" s="199">
        <f t="shared" si="2"/>
        <v>-7.4304242096730588E-2</v>
      </c>
      <c r="I69" s="199">
        <f t="shared" si="3"/>
        <v>-5.1257638827384655E-2</v>
      </c>
      <c r="J69" s="199">
        <f t="shared" si="4"/>
        <v>1.8988557903837244E-2</v>
      </c>
      <c r="K69" s="173">
        <v>434976</v>
      </c>
      <c r="L69" s="173">
        <v>359539</v>
      </c>
      <c r="M69" s="199">
        <f t="shared" si="5"/>
        <v>0.82657204075627166</v>
      </c>
      <c r="N69" s="173">
        <v>359696</v>
      </c>
      <c r="O69" s="173">
        <v>283257</v>
      </c>
      <c r="P69" s="199">
        <f t="shared" si="6"/>
        <v>0.7874899915484187</v>
      </c>
      <c r="Q69" s="199">
        <f t="shared" si="7"/>
        <v>0.20928784306747916</v>
      </c>
      <c r="R69" s="199">
        <f t="shared" si="8"/>
        <v>0.2693031416699323</v>
      </c>
      <c r="S69" s="199">
        <f t="shared" si="9"/>
        <v>3.9082049207852965E-2</v>
      </c>
    </row>
    <row r="70" spans="1:19" x14ac:dyDescent="0.25">
      <c r="A70" s="206" t="s">
        <v>103</v>
      </c>
      <c r="B70" s="206">
        <v>9648</v>
      </c>
      <c r="C70" s="173">
        <v>8559</v>
      </c>
      <c r="D70" s="199">
        <f t="shared" si="0"/>
        <v>0.88712686567164178</v>
      </c>
      <c r="E70" s="173">
        <v>9798</v>
      </c>
      <c r="F70" s="173">
        <v>7369</v>
      </c>
      <c r="G70" s="199">
        <f t="shared" si="1"/>
        <v>0.75209226372729132</v>
      </c>
      <c r="H70" s="199">
        <f t="shared" si="2"/>
        <v>-1.5309246785058184E-2</v>
      </c>
      <c r="I70" s="199">
        <f t="shared" si="3"/>
        <v>0.16148731171122277</v>
      </c>
      <c r="J70" s="199">
        <f t="shared" si="4"/>
        <v>0.13503460194435046</v>
      </c>
      <c r="K70" s="173">
        <v>97512</v>
      </c>
      <c r="L70" s="173">
        <v>75887</v>
      </c>
      <c r="M70" s="199">
        <f t="shared" si="5"/>
        <v>0.77823242267618342</v>
      </c>
      <c r="N70" s="173">
        <v>87516</v>
      </c>
      <c r="O70" s="173">
        <v>70855</v>
      </c>
      <c r="P70" s="199">
        <f t="shared" si="6"/>
        <v>0.80962338315279492</v>
      </c>
      <c r="Q70" s="199">
        <f t="shared" si="7"/>
        <v>0.11421911421911424</v>
      </c>
      <c r="R70" s="199">
        <f t="shared" si="8"/>
        <v>7.1018276762402133E-2</v>
      </c>
      <c r="S70" s="199">
        <f t="shared" si="9"/>
        <v>-3.1390960476611496E-2</v>
      </c>
    </row>
    <row r="71" spans="1:19" ht="14.25" thickBot="1" x14ac:dyDescent="0.3">
      <c r="A71" s="206" t="s">
        <v>84</v>
      </c>
      <c r="B71" s="206">
        <v>9300</v>
      </c>
      <c r="C71" s="173">
        <v>8105</v>
      </c>
      <c r="D71" s="199">
        <f t="shared" si="0"/>
        <v>0.87150537634408598</v>
      </c>
      <c r="E71" s="173">
        <v>11480</v>
      </c>
      <c r="F71" s="173">
        <v>9539</v>
      </c>
      <c r="G71" s="199">
        <f t="shared" si="1"/>
        <v>0.83092334494773523</v>
      </c>
      <c r="H71" s="199">
        <f t="shared" si="2"/>
        <v>-0.18989547038327526</v>
      </c>
      <c r="I71" s="199">
        <f t="shared" si="3"/>
        <v>-0.15033022329384627</v>
      </c>
      <c r="J71" s="199">
        <f t="shared" si="4"/>
        <v>4.0582031396350748E-2</v>
      </c>
      <c r="K71" s="173">
        <v>95983</v>
      </c>
      <c r="L71" s="173">
        <v>84896</v>
      </c>
      <c r="M71" s="199">
        <f t="shared" si="5"/>
        <v>0.88448996176406236</v>
      </c>
      <c r="N71" s="173">
        <v>77688</v>
      </c>
      <c r="O71" s="173">
        <v>68052</v>
      </c>
      <c r="P71" s="199">
        <f t="shared" si="6"/>
        <v>0.87596540006178558</v>
      </c>
      <c r="Q71" s="199">
        <f t="shared" si="7"/>
        <v>0.23549325507156826</v>
      </c>
      <c r="R71" s="199">
        <f t="shared" si="8"/>
        <v>0.24751660494915662</v>
      </c>
      <c r="S71" s="199">
        <f t="shared" si="9"/>
        <v>8.5245617022767783E-3</v>
      </c>
    </row>
    <row r="72" spans="1:19" ht="16.5" thickTop="1" thickBot="1" x14ac:dyDescent="0.3">
      <c r="A72" s="200" t="s">
        <v>161</v>
      </c>
      <c r="B72" s="280">
        <v>51558</v>
      </c>
      <c r="C72" s="201">
        <v>40113</v>
      </c>
      <c r="D72" s="202">
        <f t="shared" si="0"/>
        <v>0.77801699057372276</v>
      </c>
      <c r="E72" s="203">
        <v>35207</v>
      </c>
      <c r="F72" s="201">
        <v>28736</v>
      </c>
      <c r="G72" s="202">
        <f t="shared" si="1"/>
        <v>0.81620132360042041</v>
      </c>
      <c r="H72" s="202">
        <f t="shared" si="2"/>
        <v>0.4644246882722185</v>
      </c>
      <c r="I72" s="202">
        <f t="shared" si="3"/>
        <v>0.39591453229398654</v>
      </c>
      <c r="J72" s="204">
        <f t="shared" si="4"/>
        <v>-3.8184333026697659E-2</v>
      </c>
      <c r="K72" s="205">
        <v>465048</v>
      </c>
      <c r="L72" s="201">
        <v>364900</v>
      </c>
      <c r="M72" s="202">
        <f t="shared" si="5"/>
        <v>0.78465018664739983</v>
      </c>
      <c r="N72" s="203">
        <v>357824</v>
      </c>
      <c r="O72" s="201">
        <v>306653</v>
      </c>
      <c r="P72" s="202">
        <f t="shared" si="6"/>
        <v>0.85699394115542837</v>
      </c>
      <c r="Q72" s="202">
        <f t="shared" si="7"/>
        <v>0.29965569665533898</v>
      </c>
      <c r="R72" s="202">
        <f t="shared" si="8"/>
        <v>0.18994433447577563</v>
      </c>
      <c r="S72" s="204">
        <f t="shared" si="9"/>
        <v>-7.2343754508028546E-2</v>
      </c>
    </row>
    <row r="73" spans="1:19" ht="14.25" thickTop="1" x14ac:dyDescent="0.25">
      <c r="A73" s="206" t="s">
        <v>84</v>
      </c>
      <c r="B73" s="206">
        <v>32454</v>
      </c>
      <c r="C73" s="173">
        <v>26097</v>
      </c>
      <c r="D73" s="199">
        <f t="shared" ref="D73:D136" si="10">IFERROR(C73/B73,"")</f>
        <v>0.80412275836568681</v>
      </c>
      <c r="E73" s="173">
        <v>35207</v>
      </c>
      <c r="F73" s="173">
        <v>28736</v>
      </c>
      <c r="G73" s="199">
        <f t="shared" ref="G73:G136" si="11">IFERROR(F73/E73,"")</f>
        <v>0.81620132360042041</v>
      </c>
      <c r="H73" s="199">
        <f t="shared" ref="H73:H136" si="12">IFERROR(B73/E73-1,"")</f>
        <v>-7.819467719487605E-2</v>
      </c>
      <c r="I73" s="199">
        <f t="shared" ref="I73:I136" si="13">IFERROR(C73/F73-1,"")</f>
        <v>-9.1836024498886393E-2</v>
      </c>
      <c r="J73" s="199">
        <f t="shared" ref="J73:J136" si="14">IFERROR(D73-G73,"")</f>
        <v>-1.2078565234733607E-2</v>
      </c>
      <c r="K73" s="173">
        <v>434891</v>
      </c>
      <c r="L73" s="173">
        <v>342853</v>
      </c>
      <c r="M73" s="199">
        <f t="shared" ref="M73:M136" si="15">IFERROR(L73/K73,"")</f>
        <v>0.78836536051562345</v>
      </c>
      <c r="N73" s="173">
        <v>357732</v>
      </c>
      <c r="O73" s="173">
        <v>306581</v>
      </c>
      <c r="P73" s="199">
        <f t="shared" ref="P73:P136" si="16">IFERROR(O73/N73,"")</f>
        <v>0.85701307123768633</v>
      </c>
      <c r="Q73" s="199">
        <f t="shared" ref="Q73:Q136" si="17">IFERROR(K73/N73-1,"")</f>
        <v>0.21568939876779258</v>
      </c>
      <c r="R73" s="199">
        <f t="shared" ref="R73:R136" si="18">IFERROR(L73/O73-1,"")</f>
        <v>0.11831131087706015</v>
      </c>
      <c r="S73" s="199">
        <f t="shared" ref="S73:S136" si="19">IFERROR(M73-P73,"")</f>
        <v>-6.8647710722062882E-2</v>
      </c>
    </row>
    <row r="74" spans="1:19" x14ac:dyDescent="0.25">
      <c r="A74" s="206" t="s">
        <v>349</v>
      </c>
      <c r="B74" s="206">
        <v>14104</v>
      </c>
      <c r="C74" s="173">
        <v>9897</v>
      </c>
      <c r="D74" s="199">
        <f t="shared" si="10"/>
        <v>0.70171582529778787</v>
      </c>
      <c r="E74" s="173">
        <v>0</v>
      </c>
      <c r="F74" s="173">
        <v>0</v>
      </c>
      <c r="G74" s="199" t="str">
        <f t="shared" si="11"/>
        <v/>
      </c>
      <c r="H74" s="199" t="str">
        <f t="shared" si="12"/>
        <v/>
      </c>
      <c r="I74" s="199" t="str">
        <f t="shared" si="13"/>
        <v/>
      </c>
      <c r="J74" s="199" t="str">
        <f t="shared" si="14"/>
        <v/>
      </c>
      <c r="K74" s="173">
        <v>25157</v>
      </c>
      <c r="L74" s="173">
        <v>17928</v>
      </c>
      <c r="M74" s="199">
        <f t="shared" si="15"/>
        <v>0.71264459196247565</v>
      </c>
      <c r="N74" s="173">
        <v>92</v>
      </c>
      <c r="O74" s="173">
        <v>72</v>
      </c>
      <c r="P74" s="199">
        <f t="shared" si="16"/>
        <v>0.78260869565217395</v>
      </c>
      <c r="Q74" s="199">
        <f t="shared" si="17"/>
        <v>272.44565217391306</v>
      </c>
      <c r="R74" s="199">
        <f t="shared" si="18"/>
        <v>248</v>
      </c>
      <c r="S74" s="199">
        <f t="shared" si="19"/>
        <v>-6.9964103689698298E-2</v>
      </c>
    </row>
    <row r="75" spans="1:19" ht="14.25" thickBot="1" x14ac:dyDescent="0.3">
      <c r="A75" s="206" t="s">
        <v>358</v>
      </c>
      <c r="B75" s="206">
        <v>5000</v>
      </c>
      <c r="C75" s="173">
        <v>4119</v>
      </c>
      <c r="D75" s="199">
        <f t="shared" si="10"/>
        <v>0.82379999999999998</v>
      </c>
      <c r="E75" s="173">
        <v>0</v>
      </c>
      <c r="F75" s="173">
        <v>0</v>
      </c>
      <c r="G75" s="199" t="str">
        <f t="shared" si="11"/>
        <v/>
      </c>
      <c r="H75" s="199" t="str">
        <f t="shared" si="12"/>
        <v/>
      </c>
      <c r="I75" s="199" t="str">
        <f t="shared" si="13"/>
        <v/>
      </c>
      <c r="J75" s="199" t="str">
        <f t="shared" si="14"/>
        <v/>
      </c>
      <c r="K75" s="173">
        <v>5000</v>
      </c>
      <c r="L75" s="173">
        <v>4119</v>
      </c>
      <c r="M75" s="199">
        <f t="shared" si="15"/>
        <v>0.82379999999999998</v>
      </c>
      <c r="N75" s="173">
        <v>0</v>
      </c>
      <c r="O75" s="173">
        <v>0</v>
      </c>
      <c r="P75" s="199" t="str">
        <f t="shared" si="16"/>
        <v/>
      </c>
      <c r="Q75" s="199" t="str">
        <f t="shared" si="17"/>
        <v/>
      </c>
      <c r="R75" s="199" t="str">
        <f t="shared" si="18"/>
        <v/>
      </c>
      <c r="S75" s="199" t="str">
        <f t="shared" si="19"/>
        <v/>
      </c>
    </row>
    <row r="76" spans="1:19" ht="16.5" thickTop="1" thickBot="1" x14ac:dyDescent="0.3">
      <c r="A76" s="200" t="s">
        <v>127</v>
      </c>
      <c r="B76" s="280">
        <v>49808</v>
      </c>
      <c r="C76" s="201">
        <v>43976</v>
      </c>
      <c r="D76" s="202">
        <f t="shared" si="10"/>
        <v>0.88291037584323806</v>
      </c>
      <c r="E76" s="203">
        <v>41856</v>
      </c>
      <c r="F76" s="201">
        <v>36411</v>
      </c>
      <c r="G76" s="202">
        <f t="shared" si="11"/>
        <v>0.86991112385321101</v>
      </c>
      <c r="H76" s="202">
        <f t="shared" si="12"/>
        <v>0.18998470948012236</v>
      </c>
      <c r="I76" s="202">
        <f t="shared" si="13"/>
        <v>0.2077668836340667</v>
      </c>
      <c r="J76" s="204">
        <f t="shared" si="14"/>
        <v>1.299925199002705E-2</v>
      </c>
      <c r="K76" s="205">
        <v>434660</v>
      </c>
      <c r="L76" s="201">
        <v>383929</v>
      </c>
      <c r="M76" s="202">
        <f t="shared" si="15"/>
        <v>0.88328578659181889</v>
      </c>
      <c r="N76" s="203">
        <v>360300</v>
      </c>
      <c r="O76" s="201">
        <v>309360</v>
      </c>
      <c r="P76" s="202">
        <f t="shared" si="16"/>
        <v>0.85861781848459617</v>
      </c>
      <c r="Q76" s="202">
        <f t="shared" si="17"/>
        <v>0.20638356924784906</v>
      </c>
      <c r="R76" s="202">
        <f t="shared" si="18"/>
        <v>0.24104279803465212</v>
      </c>
      <c r="S76" s="204">
        <f t="shared" si="19"/>
        <v>2.4667968107222715E-2</v>
      </c>
    </row>
    <row r="77" spans="1:19" ht="14.25" thickTop="1" x14ac:dyDescent="0.25">
      <c r="A77" s="206" t="s">
        <v>98</v>
      </c>
      <c r="B77" s="206">
        <v>35672</v>
      </c>
      <c r="C77" s="173">
        <v>31444</v>
      </c>
      <c r="D77" s="199">
        <f t="shared" si="10"/>
        <v>0.88147566718995285</v>
      </c>
      <c r="E77" s="173">
        <v>23568</v>
      </c>
      <c r="F77" s="173">
        <v>20400</v>
      </c>
      <c r="G77" s="199">
        <f t="shared" si="11"/>
        <v>0.86558044806517309</v>
      </c>
      <c r="H77" s="199">
        <f t="shared" si="12"/>
        <v>0.51357773251866945</v>
      </c>
      <c r="I77" s="199">
        <f t="shared" si="13"/>
        <v>0.54137254901960774</v>
      </c>
      <c r="J77" s="199">
        <f t="shared" si="14"/>
        <v>1.5895219124779758E-2</v>
      </c>
      <c r="K77" s="173">
        <v>291236</v>
      </c>
      <c r="L77" s="173">
        <v>261939</v>
      </c>
      <c r="M77" s="199">
        <f t="shared" si="15"/>
        <v>0.89940460657336319</v>
      </c>
      <c r="N77" s="173">
        <v>215660</v>
      </c>
      <c r="O77" s="173">
        <v>184739</v>
      </c>
      <c r="P77" s="199">
        <f t="shared" si="16"/>
        <v>0.85662153389594731</v>
      </c>
      <c r="Q77" s="199">
        <f t="shared" si="17"/>
        <v>0.35044050820736339</v>
      </c>
      <c r="R77" s="199">
        <f t="shared" si="18"/>
        <v>0.41788685659227331</v>
      </c>
      <c r="S77" s="199">
        <f t="shared" si="19"/>
        <v>4.2783072677415879E-2</v>
      </c>
    </row>
    <row r="78" spans="1:19" x14ac:dyDescent="0.25">
      <c r="A78" s="206" t="s">
        <v>103</v>
      </c>
      <c r="B78" s="206">
        <v>14136</v>
      </c>
      <c r="C78" s="173">
        <v>12532</v>
      </c>
      <c r="D78" s="199">
        <f t="shared" si="10"/>
        <v>0.88653084323712505</v>
      </c>
      <c r="E78" s="173">
        <v>11418</v>
      </c>
      <c r="F78" s="173">
        <v>10424</v>
      </c>
      <c r="G78" s="199">
        <f t="shared" si="11"/>
        <v>0.91294447363811526</v>
      </c>
      <c r="H78" s="199">
        <f t="shared" si="12"/>
        <v>0.23804519180241734</v>
      </c>
      <c r="I78" s="199">
        <f t="shared" si="13"/>
        <v>0.20222563315425934</v>
      </c>
      <c r="J78" s="199">
        <f t="shared" si="14"/>
        <v>-2.6413630400990207E-2</v>
      </c>
      <c r="K78" s="173">
        <v>136860</v>
      </c>
      <c r="L78" s="173">
        <v>116480</v>
      </c>
      <c r="M78" s="199">
        <f t="shared" si="15"/>
        <v>0.85108870378488966</v>
      </c>
      <c r="N78" s="173">
        <v>124734</v>
      </c>
      <c r="O78" s="173">
        <v>109337</v>
      </c>
      <c r="P78" s="199">
        <f t="shared" si="16"/>
        <v>0.87656132249426777</v>
      </c>
      <c r="Q78" s="199">
        <f t="shared" si="17"/>
        <v>9.7214873250276668E-2</v>
      </c>
      <c r="R78" s="199">
        <f t="shared" si="18"/>
        <v>6.5330126123819054E-2</v>
      </c>
      <c r="S78" s="199">
        <f t="shared" si="19"/>
        <v>-2.5472618709378114E-2</v>
      </c>
    </row>
    <row r="79" spans="1:19" ht="14.25" thickBot="1" x14ac:dyDescent="0.3">
      <c r="A79" s="206" t="s">
        <v>84</v>
      </c>
      <c r="B79" s="206">
        <v>0</v>
      </c>
      <c r="C79" s="173">
        <v>0</v>
      </c>
      <c r="D79" s="199" t="str">
        <f t="shared" si="10"/>
        <v/>
      </c>
      <c r="E79" s="173">
        <v>6870</v>
      </c>
      <c r="F79" s="173">
        <v>5587</v>
      </c>
      <c r="G79" s="199">
        <f t="shared" si="11"/>
        <v>0.81324599708879186</v>
      </c>
      <c r="H79" s="199">
        <f t="shared" si="12"/>
        <v>-1</v>
      </c>
      <c r="I79" s="199">
        <f t="shared" si="13"/>
        <v>-1</v>
      </c>
      <c r="J79" s="199" t="str">
        <f t="shared" si="14"/>
        <v/>
      </c>
      <c r="K79" s="173">
        <v>6564</v>
      </c>
      <c r="L79" s="173">
        <v>5510</v>
      </c>
      <c r="M79" s="199">
        <f t="shared" si="15"/>
        <v>0.83942717854966487</v>
      </c>
      <c r="N79" s="173">
        <v>19906</v>
      </c>
      <c r="O79" s="173">
        <v>15284</v>
      </c>
      <c r="P79" s="199">
        <f t="shared" si="16"/>
        <v>0.76780870089420272</v>
      </c>
      <c r="Q79" s="199">
        <f t="shared" si="17"/>
        <v>-0.67025017582638402</v>
      </c>
      <c r="R79" s="199">
        <f t="shared" si="18"/>
        <v>-0.63949227950798226</v>
      </c>
      <c r="S79" s="199">
        <f t="shared" si="19"/>
        <v>7.1618477655462143E-2</v>
      </c>
    </row>
    <row r="80" spans="1:19" ht="16.5" thickTop="1" thickBot="1" x14ac:dyDescent="0.3">
      <c r="A80" s="200" t="s">
        <v>125</v>
      </c>
      <c r="B80" s="280">
        <v>48575</v>
      </c>
      <c r="C80" s="201">
        <v>43123</v>
      </c>
      <c r="D80" s="202">
        <f t="shared" si="10"/>
        <v>0.88776119402985076</v>
      </c>
      <c r="E80" s="203">
        <v>40797</v>
      </c>
      <c r="F80" s="201">
        <v>33423</v>
      </c>
      <c r="G80" s="202">
        <f t="shared" si="11"/>
        <v>0.81925141554526071</v>
      </c>
      <c r="H80" s="202">
        <f t="shared" si="12"/>
        <v>0.19065127337794441</v>
      </c>
      <c r="I80" s="202">
        <f t="shared" si="13"/>
        <v>0.29021931005594959</v>
      </c>
      <c r="J80" s="204">
        <f t="shared" si="14"/>
        <v>6.8509778484590056E-2</v>
      </c>
      <c r="K80" s="205">
        <v>530303</v>
      </c>
      <c r="L80" s="201">
        <v>436039</v>
      </c>
      <c r="M80" s="202">
        <f t="shared" si="15"/>
        <v>0.82224501841400111</v>
      </c>
      <c r="N80" s="203">
        <v>440798</v>
      </c>
      <c r="O80" s="201">
        <v>379769</v>
      </c>
      <c r="P80" s="202">
        <f t="shared" si="16"/>
        <v>0.86154882735402616</v>
      </c>
      <c r="Q80" s="202">
        <f t="shared" si="17"/>
        <v>0.20305219170685884</v>
      </c>
      <c r="R80" s="202">
        <f t="shared" si="18"/>
        <v>0.14816901853495157</v>
      </c>
      <c r="S80" s="204">
        <f t="shared" si="19"/>
        <v>-3.9303808940025053E-2</v>
      </c>
    </row>
    <row r="81" spans="1:19" ht="14.25" thickTop="1" x14ac:dyDescent="0.25">
      <c r="A81" s="206" t="s">
        <v>84</v>
      </c>
      <c r="B81" s="206">
        <v>34619</v>
      </c>
      <c r="C81" s="173">
        <v>30259</v>
      </c>
      <c r="D81" s="199">
        <f t="shared" si="10"/>
        <v>0.87405759842860853</v>
      </c>
      <c r="E81" s="173">
        <v>26121</v>
      </c>
      <c r="F81" s="173">
        <v>22366</v>
      </c>
      <c r="G81" s="199">
        <f t="shared" si="11"/>
        <v>0.85624593239156233</v>
      </c>
      <c r="H81" s="199">
        <f t="shared" si="12"/>
        <v>0.32533210826538039</v>
      </c>
      <c r="I81" s="199">
        <f t="shared" si="13"/>
        <v>0.35290172583385493</v>
      </c>
      <c r="J81" s="199">
        <f t="shared" si="14"/>
        <v>1.7811666037046203E-2</v>
      </c>
      <c r="K81" s="173">
        <v>379115</v>
      </c>
      <c r="L81" s="173">
        <v>311706</v>
      </c>
      <c r="M81" s="199">
        <f t="shared" si="15"/>
        <v>0.82219379343998522</v>
      </c>
      <c r="N81" s="173">
        <v>301434</v>
      </c>
      <c r="O81" s="173">
        <v>269106</v>
      </c>
      <c r="P81" s="199">
        <f t="shared" si="16"/>
        <v>0.89275264236947394</v>
      </c>
      <c r="Q81" s="199">
        <f t="shared" si="17"/>
        <v>0.25770483754321005</v>
      </c>
      <c r="R81" s="199">
        <f t="shared" si="18"/>
        <v>0.15830193306726725</v>
      </c>
      <c r="S81" s="199">
        <f t="shared" si="19"/>
        <v>-7.0558848929488716E-2</v>
      </c>
    </row>
    <row r="82" spans="1:19" x14ac:dyDescent="0.25">
      <c r="A82" s="206" t="s">
        <v>103</v>
      </c>
      <c r="B82" s="206">
        <v>13956</v>
      </c>
      <c r="C82" s="173">
        <v>12864</v>
      </c>
      <c r="D82" s="199">
        <f t="shared" si="10"/>
        <v>0.9217540842648323</v>
      </c>
      <c r="E82" s="173">
        <v>14676</v>
      </c>
      <c r="F82" s="173">
        <v>11057</v>
      </c>
      <c r="G82" s="199">
        <f t="shared" si="11"/>
        <v>0.75340692286726629</v>
      </c>
      <c r="H82" s="199">
        <f t="shared" si="12"/>
        <v>-4.9059689288634467E-2</v>
      </c>
      <c r="I82" s="199">
        <f t="shared" si="13"/>
        <v>0.16342588405534952</v>
      </c>
      <c r="J82" s="199">
        <f t="shared" si="14"/>
        <v>0.168347161397566</v>
      </c>
      <c r="K82" s="173">
        <v>148584</v>
      </c>
      <c r="L82" s="173">
        <v>122611</v>
      </c>
      <c r="M82" s="199">
        <f t="shared" si="15"/>
        <v>0.82519652183276804</v>
      </c>
      <c r="N82" s="173">
        <v>136800</v>
      </c>
      <c r="O82" s="173">
        <v>109198</v>
      </c>
      <c r="P82" s="199">
        <f t="shared" si="16"/>
        <v>0.79823099415204679</v>
      </c>
      <c r="Q82" s="199">
        <f t="shared" si="17"/>
        <v>8.6140350877192962E-2</v>
      </c>
      <c r="R82" s="199">
        <f t="shared" si="18"/>
        <v>0.12283191999853482</v>
      </c>
      <c r="S82" s="199">
        <f t="shared" si="19"/>
        <v>2.6965527680721246E-2</v>
      </c>
    </row>
    <row r="83" spans="1:19" x14ac:dyDescent="0.25">
      <c r="A83" s="206" t="s">
        <v>349</v>
      </c>
      <c r="B83" s="206">
        <v>0</v>
      </c>
      <c r="C83" s="173">
        <v>0</v>
      </c>
      <c r="D83" s="199" t="str">
        <f t="shared" si="10"/>
        <v/>
      </c>
      <c r="E83" s="173">
        <v>0</v>
      </c>
      <c r="F83" s="173">
        <v>0</v>
      </c>
      <c r="G83" s="199" t="str">
        <f t="shared" si="11"/>
        <v/>
      </c>
      <c r="H83" s="199" t="str">
        <f t="shared" si="12"/>
        <v/>
      </c>
      <c r="I83" s="199" t="str">
        <f t="shared" si="13"/>
        <v/>
      </c>
      <c r="J83" s="199" t="str">
        <f t="shared" si="14"/>
        <v/>
      </c>
      <c r="K83" s="173">
        <v>0</v>
      </c>
      <c r="L83" s="173">
        <v>0</v>
      </c>
      <c r="M83" s="199" t="str">
        <f t="shared" si="15"/>
        <v/>
      </c>
      <c r="N83" s="173">
        <v>196</v>
      </c>
      <c r="O83" s="173">
        <v>87</v>
      </c>
      <c r="P83" s="199">
        <f t="shared" si="16"/>
        <v>0.44387755102040816</v>
      </c>
      <c r="Q83" s="199">
        <f t="shared" si="17"/>
        <v>-1</v>
      </c>
      <c r="R83" s="199">
        <f t="shared" si="18"/>
        <v>-1</v>
      </c>
      <c r="S83" s="199" t="str">
        <f t="shared" si="19"/>
        <v/>
      </c>
    </row>
    <row r="84" spans="1:19" x14ac:dyDescent="0.25">
      <c r="A84" s="206" t="s">
        <v>98</v>
      </c>
      <c r="B84" s="206">
        <v>0</v>
      </c>
      <c r="C84" s="173">
        <v>0</v>
      </c>
      <c r="D84" s="199" t="str">
        <f t="shared" si="10"/>
        <v/>
      </c>
      <c r="E84" s="173">
        <v>0</v>
      </c>
      <c r="F84" s="173">
        <v>0</v>
      </c>
      <c r="G84" s="199" t="str">
        <f t="shared" si="11"/>
        <v/>
      </c>
      <c r="H84" s="199" t="str">
        <f t="shared" si="12"/>
        <v/>
      </c>
      <c r="I84" s="199" t="str">
        <f t="shared" si="13"/>
        <v/>
      </c>
      <c r="J84" s="199" t="str">
        <f t="shared" si="14"/>
        <v/>
      </c>
      <c r="K84" s="173">
        <v>2036</v>
      </c>
      <c r="L84" s="173">
        <v>1248</v>
      </c>
      <c r="M84" s="199">
        <f t="shared" si="15"/>
        <v>0.61296660117878188</v>
      </c>
      <c r="N84" s="173">
        <v>1800</v>
      </c>
      <c r="O84" s="173">
        <v>1062</v>
      </c>
      <c r="P84" s="199">
        <f t="shared" si="16"/>
        <v>0.59</v>
      </c>
      <c r="Q84" s="199">
        <f t="shared" si="17"/>
        <v>0.13111111111111118</v>
      </c>
      <c r="R84" s="199">
        <f t="shared" si="18"/>
        <v>0.17514124293785316</v>
      </c>
      <c r="S84" s="199">
        <f t="shared" si="19"/>
        <v>2.2966601178781909E-2</v>
      </c>
    </row>
    <row r="85" spans="1:19" ht="14.25" thickBot="1" x14ac:dyDescent="0.3">
      <c r="A85" s="206" t="s">
        <v>85</v>
      </c>
      <c r="B85" s="206">
        <v>0</v>
      </c>
      <c r="C85" s="173">
        <v>0</v>
      </c>
      <c r="D85" s="199" t="str">
        <f t="shared" si="10"/>
        <v/>
      </c>
      <c r="E85" s="173">
        <v>0</v>
      </c>
      <c r="F85" s="173">
        <v>0</v>
      </c>
      <c r="G85" s="199" t="str">
        <f t="shared" si="11"/>
        <v/>
      </c>
      <c r="H85" s="199" t="str">
        <f t="shared" si="12"/>
        <v/>
      </c>
      <c r="I85" s="199" t="str">
        <f t="shared" si="13"/>
        <v/>
      </c>
      <c r="J85" s="199" t="str">
        <f t="shared" si="14"/>
        <v/>
      </c>
      <c r="K85" s="173">
        <v>568</v>
      </c>
      <c r="L85" s="173">
        <v>474</v>
      </c>
      <c r="M85" s="199">
        <f t="shared" si="15"/>
        <v>0.83450704225352113</v>
      </c>
      <c r="N85" s="173">
        <v>568</v>
      </c>
      <c r="O85" s="173">
        <v>316</v>
      </c>
      <c r="P85" s="199">
        <f t="shared" si="16"/>
        <v>0.55633802816901412</v>
      </c>
      <c r="Q85" s="199">
        <f t="shared" si="17"/>
        <v>0</v>
      </c>
      <c r="R85" s="199">
        <f t="shared" si="18"/>
        <v>0.5</v>
      </c>
      <c r="S85" s="199">
        <f t="shared" si="19"/>
        <v>0.278169014084507</v>
      </c>
    </row>
    <row r="86" spans="1:19" ht="16.5" thickTop="1" thickBot="1" x14ac:dyDescent="0.3">
      <c r="A86" s="200" t="s">
        <v>123</v>
      </c>
      <c r="B86" s="280">
        <v>48146</v>
      </c>
      <c r="C86" s="201">
        <v>39012</v>
      </c>
      <c r="D86" s="202">
        <f t="shared" si="10"/>
        <v>0.81028538196319533</v>
      </c>
      <c r="E86" s="203">
        <v>60444</v>
      </c>
      <c r="F86" s="201">
        <v>47727</v>
      </c>
      <c r="G86" s="202">
        <f t="shared" si="11"/>
        <v>0.78960690887432994</v>
      </c>
      <c r="H86" s="202">
        <f t="shared" si="12"/>
        <v>-0.20346105486069754</v>
      </c>
      <c r="I86" s="202">
        <f t="shared" si="13"/>
        <v>-0.18260104343453387</v>
      </c>
      <c r="J86" s="204">
        <f t="shared" si="14"/>
        <v>2.067847308886539E-2</v>
      </c>
      <c r="K86" s="205">
        <v>580358</v>
      </c>
      <c r="L86" s="201">
        <v>457316</v>
      </c>
      <c r="M86" s="202">
        <f t="shared" si="15"/>
        <v>0.78798948235399524</v>
      </c>
      <c r="N86" s="203">
        <v>473205</v>
      </c>
      <c r="O86" s="201">
        <v>407128</v>
      </c>
      <c r="P86" s="202">
        <f t="shared" si="16"/>
        <v>0.86036284485582359</v>
      </c>
      <c r="Q86" s="202">
        <f t="shared" si="17"/>
        <v>0.22644097167189692</v>
      </c>
      <c r="R86" s="202">
        <f t="shared" si="18"/>
        <v>0.12327327032284696</v>
      </c>
      <c r="S86" s="204">
        <f t="shared" si="19"/>
        <v>-7.2373362501828353E-2</v>
      </c>
    </row>
    <row r="87" spans="1:19" ht="14.25" thickTop="1" x14ac:dyDescent="0.25">
      <c r="A87" s="206" t="s">
        <v>84</v>
      </c>
      <c r="B87" s="206">
        <v>33896</v>
      </c>
      <c r="C87" s="173">
        <v>27969</v>
      </c>
      <c r="D87" s="199">
        <f t="shared" si="10"/>
        <v>0.82514160962945482</v>
      </c>
      <c r="E87" s="173">
        <v>60444</v>
      </c>
      <c r="F87" s="173">
        <v>47727</v>
      </c>
      <c r="G87" s="199">
        <f t="shared" si="11"/>
        <v>0.78960690887432994</v>
      </c>
      <c r="H87" s="199">
        <f t="shared" si="12"/>
        <v>-0.43921646482694721</v>
      </c>
      <c r="I87" s="199">
        <f t="shared" si="13"/>
        <v>-0.41397950845433407</v>
      </c>
      <c r="J87" s="199">
        <f t="shared" si="14"/>
        <v>3.5534700755124882E-2</v>
      </c>
      <c r="K87" s="173">
        <v>552452</v>
      </c>
      <c r="L87" s="173">
        <v>435782</v>
      </c>
      <c r="M87" s="199">
        <f t="shared" si="15"/>
        <v>0.78881423182466526</v>
      </c>
      <c r="N87" s="173">
        <v>470295</v>
      </c>
      <c r="O87" s="173">
        <v>405849</v>
      </c>
      <c r="P87" s="199">
        <f t="shared" si="16"/>
        <v>0.86296686122540112</v>
      </c>
      <c r="Q87" s="199">
        <f t="shared" si="17"/>
        <v>0.17469248025175688</v>
      </c>
      <c r="R87" s="199">
        <f t="shared" si="18"/>
        <v>7.3754031671877884E-2</v>
      </c>
      <c r="S87" s="199">
        <f t="shared" si="19"/>
        <v>-7.4152629400735859E-2</v>
      </c>
    </row>
    <row r="88" spans="1:19" x14ac:dyDescent="0.25">
      <c r="A88" s="206" t="s">
        <v>349</v>
      </c>
      <c r="B88" s="206">
        <v>14076</v>
      </c>
      <c r="C88" s="173">
        <v>10874</v>
      </c>
      <c r="D88" s="199">
        <f t="shared" si="10"/>
        <v>0.7725206024438761</v>
      </c>
      <c r="E88" s="173">
        <v>0</v>
      </c>
      <c r="F88" s="173">
        <v>0</v>
      </c>
      <c r="G88" s="199" t="str">
        <f t="shared" si="11"/>
        <v/>
      </c>
      <c r="H88" s="199" t="str">
        <f t="shared" si="12"/>
        <v/>
      </c>
      <c r="I88" s="199" t="str">
        <f t="shared" si="13"/>
        <v/>
      </c>
      <c r="J88" s="199" t="str">
        <f t="shared" si="14"/>
        <v/>
      </c>
      <c r="K88" s="173">
        <v>27156</v>
      </c>
      <c r="L88" s="173">
        <v>20966</v>
      </c>
      <c r="M88" s="199">
        <f t="shared" si="15"/>
        <v>0.77205774046251285</v>
      </c>
      <c r="N88" s="173">
        <v>0</v>
      </c>
      <c r="O88" s="173">
        <v>0</v>
      </c>
      <c r="P88" s="199" t="str">
        <f t="shared" si="16"/>
        <v/>
      </c>
      <c r="Q88" s="199" t="str">
        <f t="shared" si="17"/>
        <v/>
      </c>
      <c r="R88" s="199" t="str">
        <f t="shared" si="18"/>
        <v/>
      </c>
      <c r="S88" s="199" t="str">
        <f t="shared" si="19"/>
        <v/>
      </c>
    </row>
    <row r="89" spans="1:19" x14ac:dyDescent="0.25">
      <c r="A89" s="206" t="s">
        <v>103</v>
      </c>
      <c r="B89" s="206">
        <v>174</v>
      </c>
      <c r="C89" s="173">
        <v>169</v>
      </c>
      <c r="D89" s="199">
        <f t="shared" si="10"/>
        <v>0.97126436781609193</v>
      </c>
      <c r="E89" s="173">
        <v>0</v>
      </c>
      <c r="F89" s="173">
        <v>0</v>
      </c>
      <c r="G89" s="199" t="str">
        <f t="shared" si="11"/>
        <v/>
      </c>
      <c r="H89" s="199" t="str">
        <f t="shared" si="12"/>
        <v/>
      </c>
      <c r="I89" s="199" t="str">
        <f t="shared" si="13"/>
        <v/>
      </c>
      <c r="J89" s="199" t="str">
        <f t="shared" si="14"/>
        <v/>
      </c>
      <c r="K89" s="173">
        <v>606</v>
      </c>
      <c r="L89" s="173">
        <v>542</v>
      </c>
      <c r="M89" s="199">
        <f t="shared" si="15"/>
        <v>0.89438943894389444</v>
      </c>
      <c r="N89" s="173">
        <v>606</v>
      </c>
      <c r="O89" s="173">
        <v>494</v>
      </c>
      <c r="P89" s="199">
        <f t="shared" si="16"/>
        <v>0.81518151815181517</v>
      </c>
      <c r="Q89" s="199">
        <f t="shared" si="17"/>
        <v>0</v>
      </c>
      <c r="R89" s="199">
        <f t="shared" si="18"/>
        <v>9.7165991902834037E-2</v>
      </c>
      <c r="S89" s="199">
        <f t="shared" si="19"/>
        <v>7.9207920792079278E-2</v>
      </c>
    </row>
    <row r="90" spans="1:19" ht="14.25" thickBot="1" x14ac:dyDescent="0.3">
      <c r="A90" s="206" t="s">
        <v>99</v>
      </c>
      <c r="B90" s="206">
        <v>0</v>
      </c>
      <c r="C90" s="173">
        <v>0</v>
      </c>
      <c r="D90" s="199" t="str">
        <f t="shared" si="10"/>
        <v/>
      </c>
      <c r="E90" s="173">
        <v>0</v>
      </c>
      <c r="F90" s="173">
        <v>0</v>
      </c>
      <c r="G90" s="199" t="str">
        <f t="shared" si="11"/>
        <v/>
      </c>
      <c r="H90" s="199" t="str">
        <f t="shared" si="12"/>
        <v/>
      </c>
      <c r="I90" s="199" t="str">
        <f t="shared" si="13"/>
        <v/>
      </c>
      <c r="J90" s="199" t="str">
        <f t="shared" si="14"/>
        <v/>
      </c>
      <c r="K90" s="173">
        <v>144</v>
      </c>
      <c r="L90" s="173">
        <v>26</v>
      </c>
      <c r="M90" s="199">
        <f t="shared" si="15"/>
        <v>0.18055555555555555</v>
      </c>
      <c r="N90" s="173">
        <v>2304</v>
      </c>
      <c r="O90" s="173">
        <v>785</v>
      </c>
      <c r="P90" s="199">
        <f t="shared" si="16"/>
        <v>0.34071180555555558</v>
      </c>
      <c r="Q90" s="199">
        <f t="shared" si="17"/>
        <v>-0.9375</v>
      </c>
      <c r="R90" s="199">
        <f t="shared" si="18"/>
        <v>-0.96687898089171975</v>
      </c>
      <c r="S90" s="199">
        <f t="shared" si="19"/>
        <v>-0.16015625000000003</v>
      </c>
    </row>
    <row r="91" spans="1:19" ht="16.5" thickTop="1" thickBot="1" x14ac:dyDescent="0.3">
      <c r="A91" s="200" t="s">
        <v>129</v>
      </c>
      <c r="B91" s="280">
        <v>43676</v>
      </c>
      <c r="C91" s="201">
        <v>37537</v>
      </c>
      <c r="D91" s="202">
        <f t="shared" si="10"/>
        <v>0.85944225661690632</v>
      </c>
      <c r="E91" s="203">
        <v>34350</v>
      </c>
      <c r="F91" s="201">
        <v>29488</v>
      </c>
      <c r="G91" s="202">
        <f t="shared" si="11"/>
        <v>0.85845705967976715</v>
      </c>
      <c r="H91" s="202">
        <f t="shared" si="12"/>
        <v>0.2714992721979621</v>
      </c>
      <c r="I91" s="202">
        <f t="shared" si="13"/>
        <v>0.27295849158979935</v>
      </c>
      <c r="J91" s="204">
        <f t="shared" si="14"/>
        <v>9.8519693713916556E-4</v>
      </c>
      <c r="K91" s="205">
        <v>428404</v>
      </c>
      <c r="L91" s="201">
        <v>366417</v>
      </c>
      <c r="M91" s="202">
        <f t="shared" si="15"/>
        <v>0.85530713998935581</v>
      </c>
      <c r="N91" s="203">
        <v>298540</v>
      </c>
      <c r="O91" s="201">
        <v>254341</v>
      </c>
      <c r="P91" s="202">
        <f t="shared" si="16"/>
        <v>0.85194948750586186</v>
      </c>
      <c r="Q91" s="202">
        <f t="shared" si="17"/>
        <v>0.4349969853285991</v>
      </c>
      <c r="R91" s="202">
        <f t="shared" si="18"/>
        <v>0.44065250981949422</v>
      </c>
      <c r="S91" s="204">
        <f t="shared" si="19"/>
        <v>3.3576524834939558E-3</v>
      </c>
    </row>
    <row r="92" spans="1:19" ht="14.25" thickTop="1" x14ac:dyDescent="0.25">
      <c r="A92" s="206" t="s">
        <v>84</v>
      </c>
      <c r="B92" s="206">
        <v>19016</v>
      </c>
      <c r="C92" s="173">
        <v>16800</v>
      </c>
      <c r="D92" s="199">
        <f t="shared" si="10"/>
        <v>0.88346655448043754</v>
      </c>
      <c r="E92" s="173">
        <v>24774</v>
      </c>
      <c r="F92" s="173">
        <v>21411</v>
      </c>
      <c r="G92" s="199">
        <f t="shared" si="11"/>
        <v>0.86425284572535721</v>
      </c>
      <c r="H92" s="199">
        <f t="shared" si="12"/>
        <v>-0.23242108662307259</v>
      </c>
      <c r="I92" s="199">
        <f t="shared" si="13"/>
        <v>-0.21535659240577276</v>
      </c>
      <c r="J92" s="199">
        <f t="shared" si="14"/>
        <v>1.9213708755080328E-2</v>
      </c>
      <c r="K92" s="173">
        <v>236052</v>
      </c>
      <c r="L92" s="173">
        <v>207462</v>
      </c>
      <c r="M92" s="199">
        <f t="shared" si="15"/>
        <v>0.87888261908393062</v>
      </c>
      <c r="N92" s="173">
        <v>219976</v>
      </c>
      <c r="O92" s="173">
        <v>189831</v>
      </c>
      <c r="P92" s="199">
        <f t="shared" si="16"/>
        <v>0.86296232316252686</v>
      </c>
      <c r="Q92" s="199">
        <f t="shared" si="17"/>
        <v>7.308069971269604E-2</v>
      </c>
      <c r="R92" s="199">
        <f t="shared" si="18"/>
        <v>9.2877348799721871E-2</v>
      </c>
      <c r="S92" s="199">
        <f t="shared" si="19"/>
        <v>1.592029592140376E-2</v>
      </c>
    </row>
    <row r="93" spans="1:19" x14ac:dyDescent="0.25">
      <c r="A93" s="206" t="s">
        <v>98</v>
      </c>
      <c r="B93" s="206">
        <v>14952</v>
      </c>
      <c r="C93" s="173">
        <v>12269</v>
      </c>
      <c r="D93" s="199">
        <f t="shared" si="10"/>
        <v>0.82055912252541463</v>
      </c>
      <c r="E93" s="173">
        <v>0</v>
      </c>
      <c r="F93" s="173">
        <v>0</v>
      </c>
      <c r="G93" s="199" t="str">
        <f t="shared" si="11"/>
        <v/>
      </c>
      <c r="H93" s="199" t="str">
        <f t="shared" si="12"/>
        <v/>
      </c>
      <c r="I93" s="199" t="str">
        <f t="shared" si="13"/>
        <v/>
      </c>
      <c r="J93" s="199" t="str">
        <f t="shared" si="14"/>
        <v/>
      </c>
      <c r="K93" s="173">
        <v>86116</v>
      </c>
      <c r="L93" s="173">
        <v>70898</v>
      </c>
      <c r="M93" s="199">
        <f t="shared" si="15"/>
        <v>0.82328487156858188</v>
      </c>
      <c r="N93" s="173">
        <v>1800</v>
      </c>
      <c r="O93" s="173">
        <v>1414</v>
      </c>
      <c r="P93" s="199">
        <f t="shared" si="16"/>
        <v>0.78555555555555556</v>
      </c>
      <c r="Q93" s="199">
        <f t="shared" si="17"/>
        <v>46.842222222222219</v>
      </c>
      <c r="R93" s="199">
        <f t="shared" si="18"/>
        <v>49.140028288543142</v>
      </c>
      <c r="S93" s="199">
        <f t="shared" si="19"/>
        <v>3.7729316013026315E-2</v>
      </c>
    </row>
    <row r="94" spans="1:19" ht="14.25" thickBot="1" x14ac:dyDescent="0.3">
      <c r="A94" s="206" t="s">
        <v>103</v>
      </c>
      <c r="B94" s="206">
        <v>9708</v>
      </c>
      <c r="C94" s="173">
        <v>8468</v>
      </c>
      <c r="D94" s="199">
        <f t="shared" si="10"/>
        <v>0.87227029254223321</v>
      </c>
      <c r="E94" s="173">
        <v>9576</v>
      </c>
      <c r="F94" s="173">
        <v>8077</v>
      </c>
      <c r="G94" s="199">
        <f t="shared" si="11"/>
        <v>0.84346282372598158</v>
      </c>
      <c r="H94" s="199">
        <f t="shared" si="12"/>
        <v>1.3784461152882121E-2</v>
      </c>
      <c r="I94" s="199">
        <f t="shared" si="13"/>
        <v>4.840906277083068E-2</v>
      </c>
      <c r="J94" s="199">
        <f t="shared" si="14"/>
        <v>2.8807468816251625E-2</v>
      </c>
      <c r="K94" s="173">
        <v>106236</v>
      </c>
      <c r="L94" s="173">
        <v>88057</v>
      </c>
      <c r="M94" s="199">
        <f t="shared" si="15"/>
        <v>0.82888098196468241</v>
      </c>
      <c r="N94" s="173">
        <v>76764</v>
      </c>
      <c r="O94" s="173">
        <v>63096</v>
      </c>
      <c r="P94" s="199">
        <f t="shared" si="16"/>
        <v>0.82194778802563706</v>
      </c>
      <c r="Q94" s="199">
        <f t="shared" si="17"/>
        <v>0.38392996717211192</v>
      </c>
      <c r="R94" s="199">
        <f t="shared" si="18"/>
        <v>0.39560352478762528</v>
      </c>
      <c r="S94" s="199">
        <f t="shared" si="19"/>
        <v>6.9331939390453456E-3</v>
      </c>
    </row>
    <row r="95" spans="1:19" ht="16.5" thickTop="1" thickBot="1" x14ac:dyDescent="0.3">
      <c r="A95" s="200" t="s">
        <v>132</v>
      </c>
      <c r="B95" s="280">
        <v>36578</v>
      </c>
      <c r="C95" s="201">
        <v>31523</v>
      </c>
      <c r="D95" s="202">
        <f t="shared" si="10"/>
        <v>0.86180217617146915</v>
      </c>
      <c r="E95" s="203">
        <v>43680</v>
      </c>
      <c r="F95" s="201">
        <v>34536</v>
      </c>
      <c r="G95" s="202">
        <f t="shared" si="11"/>
        <v>0.79065934065934063</v>
      </c>
      <c r="H95" s="202">
        <f t="shared" si="12"/>
        <v>-0.16259157509157507</v>
      </c>
      <c r="I95" s="202">
        <f t="shared" si="13"/>
        <v>-8.7242297892054621E-2</v>
      </c>
      <c r="J95" s="204">
        <f t="shared" si="14"/>
        <v>7.1142835512128522E-2</v>
      </c>
      <c r="K95" s="205">
        <v>384790</v>
      </c>
      <c r="L95" s="201">
        <v>329701</v>
      </c>
      <c r="M95" s="202">
        <f t="shared" si="15"/>
        <v>0.85683359754671384</v>
      </c>
      <c r="N95" s="203">
        <v>356350</v>
      </c>
      <c r="O95" s="201">
        <v>289278</v>
      </c>
      <c r="P95" s="202">
        <f t="shared" si="16"/>
        <v>0.81178055282727657</v>
      </c>
      <c r="Q95" s="202">
        <f t="shared" si="17"/>
        <v>7.9809176371544721E-2</v>
      </c>
      <c r="R95" s="202">
        <f t="shared" si="18"/>
        <v>0.13973755349525363</v>
      </c>
      <c r="S95" s="204">
        <f t="shared" si="19"/>
        <v>4.5053044719437274E-2</v>
      </c>
    </row>
    <row r="96" spans="1:19" ht="14.25" thickTop="1" x14ac:dyDescent="0.25">
      <c r="A96" s="206" t="s">
        <v>103</v>
      </c>
      <c r="B96" s="206">
        <v>25818</v>
      </c>
      <c r="C96" s="173">
        <v>21495</v>
      </c>
      <c r="D96" s="199">
        <f t="shared" si="10"/>
        <v>0.83255867999070421</v>
      </c>
      <c r="E96" s="173">
        <v>21696</v>
      </c>
      <c r="F96" s="173">
        <v>16753</v>
      </c>
      <c r="G96" s="199">
        <f t="shared" si="11"/>
        <v>0.77216998525073743</v>
      </c>
      <c r="H96" s="199">
        <f t="shared" si="12"/>
        <v>0.18998893805309724</v>
      </c>
      <c r="I96" s="199">
        <f t="shared" si="13"/>
        <v>0.28305378141228443</v>
      </c>
      <c r="J96" s="199">
        <f t="shared" si="14"/>
        <v>6.0388694739966775E-2</v>
      </c>
      <c r="K96" s="173">
        <v>254040</v>
      </c>
      <c r="L96" s="173">
        <v>217092</v>
      </c>
      <c r="M96" s="199">
        <f t="shared" si="15"/>
        <v>0.8545583372697213</v>
      </c>
      <c r="N96" s="173">
        <v>229908</v>
      </c>
      <c r="O96" s="173">
        <v>188641</v>
      </c>
      <c r="P96" s="199">
        <f t="shared" si="16"/>
        <v>0.82050646345494715</v>
      </c>
      <c r="Q96" s="199">
        <f t="shared" si="17"/>
        <v>0.10496372462028281</v>
      </c>
      <c r="R96" s="199">
        <f t="shared" si="18"/>
        <v>0.15082087139063094</v>
      </c>
      <c r="S96" s="199">
        <f t="shared" si="19"/>
        <v>3.4051873814774147E-2</v>
      </c>
    </row>
    <row r="97" spans="1:19" x14ac:dyDescent="0.25">
      <c r="A97" s="206" t="s">
        <v>84</v>
      </c>
      <c r="B97" s="206">
        <v>6216</v>
      </c>
      <c r="C97" s="173">
        <v>6131</v>
      </c>
      <c r="D97" s="199">
        <f t="shared" si="10"/>
        <v>0.98632561132561136</v>
      </c>
      <c r="E97" s="173">
        <v>16588</v>
      </c>
      <c r="F97" s="173">
        <v>13471</v>
      </c>
      <c r="G97" s="199">
        <f t="shared" si="11"/>
        <v>0.81209307933445862</v>
      </c>
      <c r="H97" s="199">
        <f t="shared" si="12"/>
        <v>-0.62527128044369418</v>
      </c>
      <c r="I97" s="199">
        <f t="shared" si="13"/>
        <v>-0.54487417415188188</v>
      </c>
      <c r="J97" s="199">
        <f t="shared" si="14"/>
        <v>0.17423253199115274</v>
      </c>
      <c r="K97" s="173">
        <v>72354</v>
      </c>
      <c r="L97" s="173">
        <v>62853</v>
      </c>
      <c r="M97" s="199">
        <f t="shared" si="15"/>
        <v>0.86868728750310975</v>
      </c>
      <c r="N97" s="173">
        <v>63252</v>
      </c>
      <c r="O97" s="173">
        <v>49138</v>
      </c>
      <c r="P97" s="199">
        <f t="shared" si="16"/>
        <v>0.77686081072535251</v>
      </c>
      <c r="Q97" s="199">
        <f t="shared" si="17"/>
        <v>0.14390058812369566</v>
      </c>
      <c r="R97" s="199">
        <f t="shared" si="18"/>
        <v>0.27911188896576977</v>
      </c>
      <c r="S97" s="199">
        <f t="shared" si="19"/>
        <v>9.1826476777757238E-2</v>
      </c>
    </row>
    <row r="98" spans="1:19" ht="14.25" thickBot="1" x14ac:dyDescent="0.3">
      <c r="A98" s="206" t="s">
        <v>85</v>
      </c>
      <c r="B98" s="206">
        <v>4544</v>
      </c>
      <c r="C98" s="173">
        <v>3897</v>
      </c>
      <c r="D98" s="199">
        <f t="shared" si="10"/>
        <v>0.85761443661971826</v>
      </c>
      <c r="E98" s="173">
        <v>5396</v>
      </c>
      <c r="F98" s="173">
        <v>4312</v>
      </c>
      <c r="G98" s="199">
        <f t="shared" si="11"/>
        <v>0.79911045218680499</v>
      </c>
      <c r="H98" s="199">
        <f t="shared" si="12"/>
        <v>-0.15789473684210531</v>
      </c>
      <c r="I98" s="199">
        <f t="shared" si="13"/>
        <v>-9.6243042671614099E-2</v>
      </c>
      <c r="J98" s="199">
        <f t="shared" si="14"/>
        <v>5.850398443291327E-2</v>
      </c>
      <c r="K98" s="173">
        <v>58396</v>
      </c>
      <c r="L98" s="173">
        <v>49756</v>
      </c>
      <c r="M98" s="199">
        <f t="shared" si="15"/>
        <v>0.85204466059319128</v>
      </c>
      <c r="N98" s="173">
        <v>63190</v>
      </c>
      <c r="O98" s="173">
        <v>51499</v>
      </c>
      <c r="P98" s="199">
        <f t="shared" si="16"/>
        <v>0.81498654850451024</v>
      </c>
      <c r="Q98" s="199">
        <f t="shared" si="17"/>
        <v>-7.5866434562430807E-2</v>
      </c>
      <c r="R98" s="199">
        <f t="shared" si="18"/>
        <v>-3.3845317384803564E-2</v>
      </c>
      <c r="S98" s="199">
        <f t="shared" si="19"/>
        <v>3.7058112088681039E-2</v>
      </c>
    </row>
    <row r="99" spans="1:19" ht="16.5" thickTop="1" thickBot="1" x14ac:dyDescent="0.3">
      <c r="A99" s="200" t="s">
        <v>136</v>
      </c>
      <c r="B99" s="280">
        <v>36300</v>
      </c>
      <c r="C99" s="201">
        <v>27907</v>
      </c>
      <c r="D99" s="202">
        <f t="shared" si="10"/>
        <v>0.7687878787878788</v>
      </c>
      <c r="E99" s="203">
        <v>28939</v>
      </c>
      <c r="F99" s="201">
        <v>24828</v>
      </c>
      <c r="G99" s="202">
        <f t="shared" si="11"/>
        <v>0.8579425688517226</v>
      </c>
      <c r="H99" s="202">
        <f t="shared" si="12"/>
        <v>0.25436262483154226</v>
      </c>
      <c r="I99" s="202">
        <f t="shared" si="13"/>
        <v>0.12401321089092954</v>
      </c>
      <c r="J99" s="204">
        <f t="shared" si="14"/>
        <v>-8.91546900638438E-2</v>
      </c>
      <c r="K99" s="205">
        <v>328392</v>
      </c>
      <c r="L99" s="201">
        <v>276980</v>
      </c>
      <c r="M99" s="202">
        <f t="shared" si="15"/>
        <v>0.84344320202684597</v>
      </c>
      <c r="N99" s="203">
        <v>331646</v>
      </c>
      <c r="O99" s="201">
        <v>286046</v>
      </c>
      <c r="P99" s="202">
        <f t="shared" si="16"/>
        <v>0.86250399522382304</v>
      </c>
      <c r="Q99" s="202">
        <f t="shared" si="17"/>
        <v>-9.8116666566158139E-3</v>
      </c>
      <c r="R99" s="202">
        <f t="shared" si="18"/>
        <v>-3.1694203030281809E-2</v>
      </c>
      <c r="S99" s="204">
        <f t="shared" si="19"/>
        <v>-1.9060793196977066E-2</v>
      </c>
    </row>
    <row r="100" spans="1:19" ht="14.25" thickTop="1" x14ac:dyDescent="0.25">
      <c r="A100" s="206" t="s">
        <v>84</v>
      </c>
      <c r="B100" s="206">
        <v>36300</v>
      </c>
      <c r="C100" s="173">
        <v>27907</v>
      </c>
      <c r="D100" s="199">
        <f t="shared" si="10"/>
        <v>0.7687878787878788</v>
      </c>
      <c r="E100" s="173">
        <v>25747</v>
      </c>
      <c r="F100" s="173">
        <v>22224</v>
      </c>
      <c r="G100" s="199">
        <f t="shared" si="11"/>
        <v>0.86316852448828985</v>
      </c>
      <c r="H100" s="199">
        <f t="shared" si="12"/>
        <v>0.40987299491202855</v>
      </c>
      <c r="I100" s="199">
        <f t="shared" si="13"/>
        <v>0.25571454283657302</v>
      </c>
      <c r="J100" s="199">
        <f t="shared" si="14"/>
        <v>-9.4380645700411048E-2</v>
      </c>
      <c r="K100" s="173">
        <v>322602</v>
      </c>
      <c r="L100" s="173">
        <v>272468</v>
      </c>
      <c r="M100" s="199">
        <f t="shared" si="15"/>
        <v>0.8445948878184264</v>
      </c>
      <c r="N100" s="173">
        <v>297337</v>
      </c>
      <c r="O100" s="173">
        <v>258905</v>
      </c>
      <c r="P100" s="199">
        <f t="shared" si="16"/>
        <v>0.8707459885584371</v>
      </c>
      <c r="Q100" s="199">
        <f t="shared" si="17"/>
        <v>8.4970925246437456E-2</v>
      </c>
      <c r="R100" s="199">
        <f t="shared" si="18"/>
        <v>5.2386010312662989E-2</v>
      </c>
      <c r="S100" s="199">
        <f t="shared" si="19"/>
        <v>-2.6151100740010702E-2</v>
      </c>
    </row>
    <row r="101" spans="1:19" ht="14.25" thickBot="1" x14ac:dyDescent="0.3">
      <c r="A101" s="206" t="s">
        <v>350</v>
      </c>
      <c r="B101" s="206">
        <v>0</v>
      </c>
      <c r="C101" s="173">
        <v>0</v>
      </c>
      <c r="D101" s="199" t="str">
        <f t="shared" si="10"/>
        <v/>
      </c>
      <c r="E101" s="173">
        <v>3192</v>
      </c>
      <c r="F101" s="173">
        <v>2604</v>
      </c>
      <c r="G101" s="199">
        <f t="shared" si="11"/>
        <v>0.81578947368421051</v>
      </c>
      <c r="H101" s="199">
        <f t="shared" si="12"/>
        <v>-1</v>
      </c>
      <c r="I101" s="199">
        <f t="shared" si="13"/>
        <v>-1</v>
      </c>
      <c r="J101" s="199" t="str">
        <f t="shared" si="14"/>
        <v/>
      </c>
      <c r="K101" s="173">
        <v>5790</v>
      </c>
      <c r="L101" s="173">
        <v>4512</v>
      </c>
      <c r="M101" s="199">
        <f t="shared" si="15"/>
        <v>0.7792746113989637</v>
      </c>
      <c r="N101" s="173">
        <v>34309</v>
      </c>
      <c r="O101" s="173">
        <v>27141</v>
      </c>
      <c r="P101" s="199">
        <f t="shared" si="16"/>
        <v>0.79107522807426622</v>
      </c>
      <c r="Q101" s="199">
        <f t="shared" si="17"/>
        <v>-0.83123961642717648</v>
      </c>
      <c r="R101" s="199">
        <f t="shared" si="18"/>
        <v>-0.8337570465347629</v>
      </c>
      <c r="S101" s="199">
        <f t="shared" si="19"/>
        <v>-1.1800616675302522E-2</v>
      </c>
    </row>
    <row r="102" spans="1:19" ht="16.5" thickTop="1" thickBot="1" x14ac:dyDescent="0.3">
      <c r="A102" s="200" t="s">
        <v>130</v>
      </c>
      <c r="B102" s="280">
        <v>36253</v>
      </c>
      <c r="C102" s="201">
        <v>27495</v>
      </c>
      <c r="D102" s="202">
        <f t="shared" si="10"/>
        <v>0.75841999282817973</v>
      </c>
      <c r="E102" s="203">
        <v>28481</v>
      </c>
      <c r="F102" s="201">
        <v>21826</v>
      </c>
      <c r="G102" s="202">
        <f t="shared" si="11"/>
        <v>0.76633545170464523</v>
      </c>
      <c r="H102" s="202">
        <f t="shared" si="12"/>
        <v>0.27288367683718961</v>
      </c>
      <c r="I102" s="202">
        <f t="shared" si="13"/>
        <v>0.2597360945661138</v>
      </c>
      <c r="J102" s="204">
        <f t="shared" si="14"/>
        <v>-7.9154588764654976E-3</v>
      </c>
      <c r="K102" s="205">
        <v>369704</v>
      </c>
      <c r="L102" s="201">
        <v>278326</v>
      </c>
      <c r="M102" s="202">
        <f t="shared" si="15"/>
        <v>0.75283470019258647</v>
      </c>
      <c r="N102" s="203">
        <v>402722</v>
      </c>
      <c r="O102" s="201">
        <v>309648</v>
      </c>
      <c r="P102" s="202">
        <f t="shared" si="16"/>
        <v>0.76888771907171694</v>
      </c>
      <c r="Q102" s="202">
        <f t="shared" si="17"/>
        <v>-8.1987077934654651E-2</v>
      </c>
      <c r="R102" s="202">
        <f t="shared" si="18"/>
        <v>-0.10115356792228591</v>
      </c>
      <c r="S102" s="204">
        <f t="shared" si="19"/>
        <v>-1.6053018879130465E-2</v>
      </c>
    </row>
    <row r="103" spans="1:19" ht="14.25" thickTop="1" x14ac:dyDescent="0.25">
      <c r="A103" s="206" t="s">
        <v>349</v>
      </c>
      <c r="B103" s="206">
        <v>16253</v>
      </c>
      <c r="C103" s="173">
        <v>12913</v>
      </c>
      <c r="D103" s="199">
        <f t="shared" si="10"/>
        <v>0.7944994770196272</v>
      </c>
      <c r="E103" s="173">
        <v>13919</v>
      </c>
      <c r="F103" s="173">
        <v>11504</v>
      </c>
      <c r="G103" s="199">
        <f t="shared" si="11"/>
        <v>0.82649615633306994</v>
      </c>
      <c r="H103" s="199">
        <f t="shared" si="12"/>
        <v>0.16768446009052385</v>
      </c>
      <c r="I103" s="199">
        <f t="shared" si="13"/>
        <v>0.12247913769123775</v>
      </c>
      <c r="J103" s="199">
        <f t="shared" si="14"/>
        <v>-3.1996679313442744E-2</v>
      </c>
      <c r="K103" s="173">
        <v>174064</v>
      </c>
      <c r="L103" s="173">
        <v>136316</v>
      </c>
      <c r="M103" s="199">
        <f t="shared" si="15"/>
        <v>0.78313723687838954</v>
      </c>
      <c r="N103" s="173">
        <v>163358</v>
      </c>
      <c r="O103" s="173">
        <v>124777</v>
      </c>
      <c r="P103" s="199">
        <f t="shared" si="16"/>
        <v>0.76382546309332877</v>
      </c>
      <c r="Q103" s="199">
        <f t="shared" si="17"/>
        <v>6.5537041344776448E-2</v>
      </c>
      <c r="R103" s="199">
        <f t="shared" si="18"/>
        <v>9.2476978930411846E-2</v>
      </c>
      <c r="S103" s="199">
        <f t="shared" si="19"/>
        <v>1.9311773785060771E-2</v>
      </c>
    </row>
    <row r="104" spans="1:19" x14ac:dyDescent="0.25">
      <c r="A104" s="206" t="s">
        <v>358</v>
      </c>
      <c r="B104" s="206">
        <v>13604</v>
      </c>
      <c r="C104" s="173">
        <v>10071</v>
      </c>
      <c r="D104" s="199">
        <f t="shared" si="10"/>
        <v>0.74029697147897677</v>
      </c>
      <c r="E104" s="173">
        <v>0</v>
      </c>
      <c r="F104" s="173">
        <v>0</v>
      </c>
      <c r="G104" s="199" t="str">
        <f t="shared" si="11"/>
        <v/>
      </c>
      <c r="H104" s="199" t="str">
        <f t="shared" si="12"/>
        <v/>
      </c>
      <c r="I104" s="199" t="str">
        <f t="shared" si="13"/>
        <v/>
      </c>
      <c r="J104" s="199" t="str">
        <f t="shared" si="14"/>
        <v/>
      </c>
      <c r="K104" s="173">
        <v>77742</v>
      </c>
      <c r="L104" s="173">
        <v>59996</v>
      </c>
      <c r="M104" s="199">
        <f t="shared" si="15"/>
        <v>0.77173213964137788</v>
      </c>
      <c r="N104" s="173">
        <v>0</v>
      </c>
      <c r="O104" s="173">
        <v>0</v>
      </c>
      <c r="P104" s="199" t="str">
        <f t="shared" si="16"/>
        <v/>
      </c>
      <c r="Q104" s="199" t="str">
        <f t="shared" si="17"/>
        <v/>
      </c>
      <c r="R104" s="199" t="str">
        <f t="shared" si="18"/>
        <v/>
      </c>
      <c r="S104" s="199" t="str">
        <f t="shared" si="19"/>
        <v/>
      </c>
    </row>
    <row r="105" spans="1:19" x14ac:dyDescent="0.25">
      <c r="A105" s="206" t="s">
        <v>103</v>
      </c>
      <c r="B105" s="206">
        <v>6396</v>
      </c>
      <c r="C105" s="173">
        <v>4511</v>
      </c>
      <c r="D105" s="199">
        <f t="shared" si="10"/>
        <v>0.70528455284552849</v>
      </c>
      <c r="E105" s="173">
        <v>6588</v>
      </c>
      <c r="F105" s="173">
        <v>4297</v>
      </c>
      <c r="G105" s="199">
        <f t="shared" si="11"/>
        <v>0.6522465088038859</v>
      </c>
      <c r="H105" s="199">
        <f t="shared" si="12"/>
        <v>-2.9143897996356971E-2</v>
      </c>
      <c r="I105" s="199">
        <f t="shared" si="13"/>
        <v>4.9802187572725254E-2</v>
      </c>
      <c r="J105" s="199">
        <f t="shared" si="14"/>
        <v>5.3038044041642585E-2</v>
      </c>
      <c r="K105" s="173">
        <v>79128</v>
      </c>
      <c r="L105" s="173">
        <v>52138</v>
      </c>
      <c r="M105" s="199">
        <f t="shared" si="15"/>
        <v>0.65890708725103631</v>
      </c>
      <c r="N105" s="173">
        <v>139374</v>
      </c>
      <c r="O105" s="173">
        <v>100545</v>
      </c>
      <c r="P105" s="199">
        <f t="shared" si="16"/>
        <v>0.72140427913384131</v>
      </c>
      <c r="Q105" s="199">
        <f t="shared" si="17"/>
        <v>-0.43226139739119207</v>
      </c>
      <c r="R105" s="199">
        <f t="shared" si="18"/>
        <v>-0.48144611865333931</v>
      </c>
      <c r="S105" s="199">
        <f t="shared" si="19"/>
        <v>-6.2497191882805003E-2</v>
      </c>
    </row>
    <row r="106" spans="1:19" ht="14.25" thickBot="1" x14ac:dyDescent="0.3">
      <c r="A106" s="206" t="s">
        <v>84</v>
      </c>
      <c r="B106" s="206">
        <v>0</v>
      </c>
      <c r="C106" s="173">
        <v>0</v>
      </c>
      <c r="D106" s="199" t="str">
        <f t="shared" si="10"/>
        <v/>
      </c>
      <c r="E106" s="173">
        <v>7974</v>
      </c>
      <c r="F106" s="173">
        <v>6025</v>
      </c>
      <c r="G106" s="199">
        <f t="shared" si="11"/>
        <v>0.75558063707047907</v>
      </c>
      <c r="H106" s="199">
        <f t="shared" si="12"/>
        <v>-1</v>
      </c>
      <c r="I106" s="199">
        <f t="shared" si="13"/>
        <v>-1</v>
      </c>
      <c r="J106" s="199" t="str">
        <f t="shared" si="14"/>
        <v/>
      </c>
      <c r="K106" s="173">
        <v>38770</v>
      </c>
      <c r="L106" s="173">
        <v>29876</v>
      </c>
      <c r="M106" s="199">
        <f t="shared" si="15"/>
        <v>0.77059582151147799</v>
      </c>
      <c r="N106" s="173">
        <v>99990</v>
      </c>
      <c r="O106" s="173">
        <v>84326</v>
      </c>
      <c r="P106" s="199">
        <f t="shared" si="16"/>
        <v>0.84334433443344337</v>
      </c>
      <c r="Q106" s="199">
        <f t="shared" si="17"/>
        <v>-0.61226122612261225</v>
      </c>
      <c r="R106" s="199">
        <f t="shared" si="18"/>
        <v>-0.64570832246282284</v>
      </c>
      <c r="S106" s="199">
        <f t="shared" si="19"/>
        <v>-7.274851292196538E-2</v>
      </c>
    </row>
    <row r="107" spans="1:19" ht="16.5" thickTop="1" thickBot="1" x14ac:dyDescent="0.3">
      <c r="A107" s="200" t="s">
        <v>140</v>
      </c>
      <c r="B107" s="280">
        <v>33634</v>
      </c>
      <c r="C107" s="201">
        <v>27350</v>
      </c>
      <c r="D107" s="202">
        <f t="shared" si="10"/>
        <v>0.81316524944996138</v>
      </c>
      <c r="E107" s="203">
        <v>26732</v>
      </c>
      <c r="F107" s="201">
        <v>22307</v>
      </c>
      <c r="G107" s="202">
        <f t="shared" si="11"/>
        <v>0.8344680532694897</v>
      </c>
      <c r="H107" s="202">
        <f t="shared" si="12"/>
        <v>0.25819242855005231</v>
      </c>
      <c r="I107" s="202">
        <f t="shared" si="13"/>
        <v>0.2260725332855158</v>
      </c>
      <c r="J107" s="204">
        <f t="shared" si="14"/>
        <v>-2.1302803819528315E-2</v>
      </c>
      <c r="K107" s="205">
        <v>251368</v>
      </c>
      <c r="L107" s="201">
        <v>211544</v>
      </c>
      <c r="M107" s="202">
        <f t="shared" si="15"/>
        <v>0.84157092390439514</v>
      </c>
      <c r="N107" s="203">
        <v>217358</v>
      </c>
      <c r="O107" s="201">
        <v>178013</v>
      </c>
      <c r="P107" s="202">
        <f t="shared" si="16"/>
        <v>0.8189852685431408</v>
      </c>
      <c r="Q107" s="202">
        <f t="shared" si="17"/>
        <v>0.15646997119958783</v>
      </c>
      <c r="R107" s="202">
        <f t="shared" si="18"/>
        <v>0.18836264767179922</v>
      </c>
      <c r="S107" s="204">
        <f t="shared" si="19"/>
        <v>2.2585655361254342E-2</v>
      </c>
    </row>
    <row r="108" spans="1:19" ht="14.25" thickTop="1" x14ac:dyDescent="0.25">
      <c r="A108" s="206" t="s">
        <v>98</v>
      </c>
      <c r="B108" s="206">
        <v>29624</v>
      </c>
      <c r="C108" s="173">
        <v>25032</v>
      </c>
      <c r="D108" s="199">
        <f t="shared" si="10"/>
        <v>0.84499054820415875</v>
      </c>
      <c r="E108" s="173">
        <v>22832</v>
      </c>
      <c r="F108" s="173">
        <v>18945</v>
      </c>
      <c r="G108" s="199">
        <f t="shared" si="11"/>
        <v>0.82975648213034336</v>
      </c>
      <c r="H108" s="199">
        <f t="shared" si="12"/>
        <v>0.29747722494744222</v>
      </c>
      <c r="I108" s="199">
        <f t="shared" si="13"/>
        <v>0.3212984956452889</v>
      </c>
      <c r="J108" s="199">
        <f t="shared" si="14"/>
        <v>1.5234066073815389E-2</v>
      </c>
      <c r="K108" s="173">
        <v>233432</v>
      </c>
      <c r="L108" s="173">
        <v>196908</v>
      </c>
      <c r="M108" s="199">
        <f t="shared" si="15"/>
        <v>0.84353473388395761</v>
      </c>
      <c r="N108" s="173">
        <v>184496</v>
      </c>
      <c r="O108" s="173">
        <v>149572</v>
      </c>
      <c r="P108" s="199">
        <f t="shared" si="16"/>
        <v>0.81070592316364587</v>
      </c>
      <c r="Q108" s="199">
        <f t="shared" si="17"/>
        <v>0.26524152285144398</v>
      </c>
      <c r="R108" s="199">
        <f t="shared" si="18"/>
        <v>0.31647634584013051</v>
      </c>
      <c r="S108" s="199">
        <f t="shared" si="19"/>
        <v>3.2828810720311741E-2</v>
      </c>
    </row>
    <row r="109" spans="1:19" x14ac:dyDescent="0.25">
      <c r="A109" s="206" t="s">
        <v>349</v>
      </c>
      <c r="B109" s="206">
        <v>4010</v>
      </c>
      <c r="C109" s="173">
        <v>2318</v>
      </c>
      <c r="D109" s="199">
        <f t="shared" si="10"/>
        <v>0.57805486284289276</v>
      </c>
      <c r="E109" s="173">
        <v>0</v>
      </c>
      <c r="F109" s="173">
        <v>0</v>
      </c>
      <c r="G109" s="199" t="str">
        <f t="shared" si="11"/>
        <v/>
      </c>
      <c r="H109" s="199" t="str">
        <f t="shared" si="12"/>
        <v/>
      </c>
      <c r="I109" s="199" t="str">
        <f t="shared" si="13"/>
        <v/>
      </c>
      <c r="J109" s="199" t="str">
        <f t="shared" si="14"/>
        <v/>
      </c>
      <c r="K109" s="173">
        <v>4010</v>
      </c>
      <c r="L109" s="173">
        <v>2318</v>
      </c>
      <c r="M109" s="199">
        <f t="shared" si="15"/>
        <v>0.57805486284289276</v>
      </c>
      <c r="N109" s="173">
        <v>0</v>
      </c>
      <c r="O109" s="173">
        <v>0</v>
      </c>
      <c r="P109" s="199" t="str">
        <f t="shared" si="16"/>
        <v/>
      </c>
      <c r="Q109" s="199" t="str">
        <f t="shared" si="17"/>
        <v/>
      </c>
      <c r="R109" s="199" t="str">
        <f t="shared" si="18"/>
        <v/>
      </c>
      <c r="S109" s="199" t="str">
        <f t="shared" si="19"/>
        <v/>
      </c>
    </row>
    <row r="110" spans="1:19" ht="14.25" thickBot="1" x14ac:dyDescent="0.3">
      <c r="A110" s="206" t="s">
        <v>84</v>
      </c>
      <c r="B110" s="206">
        <v>0</v>
      </c>
      <c r="C110" s="173">
        <v>0</v>
      </c>
      <c r="D110" s="199" t="str">
        <f t="shared" si="10"/>
        <v/>
      </c>
      <c r="E110" s="173">
        <v>3900</v>
      </c>
      <c r="F110" s="173">
        <v>3362</v>
      </c>
      <c r="G110" s="199">
        <f t="shared" si="11"/>
        <v>0.86205128205128201</v>
      </c>
      <c r="H110" s="199">
        <f t="shared" si="12"/>
        <v>-1</v>
      </c>
      <c r="I110" s="199">
        <f t="shared" si="13"/>
        <v>-1</v>
      </c>
      <c r="J110" s="199" t="str">
        <f t="shared" si="14"/>
        <v/>
      </c>
      <c r="K110" s="173">
        <v>13926</v>
      </c>
      <c r="L110" s="173">
        <v>12318</v>
      </c>
      <c r="M110" s="199">
        <f t="shared" si="15"/>
        <v>0.88453252908229207</v>
      </c>
      <c r="N110" s="173">
        <v>32862</v>
      </c>
      <c r="O110" s="173">
        <v>28441</v>
      </c>
      <c r="P110" s="199">
        <f t="shared" si="16"/>
        <v>0.86546771346844376</v>
      </c>
      <c r="Q110" s="199">
        <f t="shared" si="17"/>
        <v>-0.57622786196823084</v>
      </c>
      <c r="R110" s="199">
        <f t="shared" si="18"/>
        <v>-0.56689286593298405</v>
      </c>
      <c r="S110" s="199">
        <f t="shared" si="19"/>
        <v>1.9064815613848318E-2</v>
      </c>
    </row>
    <row r="111" spans="1:19" ht="16.5" thickTop="1" thickBot="1" x14ac:dyDescent="0.3">
      <c r="A111" s="200" t="s">
        <v>131</v>
      </c>
      <c r="B111" s="280">
        <v>32517</v>
      </c>
      <c r="C111" s="201">
        <v>29448</v>
      </c>
      <c r="D111" s="202">
        <f t="shared" si="10"/>
        <v>0.90561859950179902</v>
      </c>
      <c r="E111" s="203">
        <v>31748</v>
      </c>
      <c r="F111" s="201">
        <v>27392</v>
      </c>
      <c r="G111" s="202">
        <f t="shared" si="11"/>
        <v>0.86279450674058211</v>
      </c>
      <c r="H111" s="202">
        <f t="shared" si="12"/>
        <v>2.4221998236109377E-2</v>
      </c>
      <c r="I111" s="202">
        <f t="shared" si="13"/>
        <v>7.5058411214953269E-2</v>
      </c>
      <c r="J111" s="204">
        <f t="shared" si="14"/>
        <v>4.2824092761216903E-2</v>
      </c>
      <c r="K111" s="205">
        <v>360153</v>
      </c>
      <c r="L111" s="201">
        <v>304455</v>
      </c>
      <c r="M111" s="202">
        <f t="shared" si="15"/>
        <v>0.8453490599828406</v>
      </c>
      <c r="N111" s="203">
        <v>305500</v>
      </c>
      <c r="O111" s="201">
        <v>264108</v>
      </c>
      <c r="P111" s="202">
        <f t="shared" si="16"/>
        <v>0.86451063829787234</v>
      </c>
      <c r="Q111" s="202">
        <f t="shared" si="17"/>
        <v>0.17889689034369893</v>
      </c>
      <c r="R111" s="202">
        <f t="shared" si="18"/>
        <v>0.15276704984324585</v>
      </c>
      <c r="S111" s="204">
        <f t="shared" si="19"/>
        <v>-1.9161578315031735E-2</v>
      </c>
    </row>
    <row r="112" spans="1:19" ht="14.25" thickTop="1" x14ac:dyDescent="0.25">
      <c r="A112" s="206" t="s">
        <v>103</v>
      </c>
      <c r="B112" s="206">
        <v>18705</v>
      </c>
      <c r="C112" s="173">
        <v>16672</v>
      </c>
      <c r="D112" s="199">
        <f t="shared" si="10"/>
        <v>0.89131248329323709</v>
      </c>
      <c r="E112" s="173">
        <v>18551</v>
      </c>
      <c r="F112" s="173">
        <v>15738</v>
      </c>
      <c r="G112" s="199">
        <f t="shared" si="11"/>
        <v>0.8483639695973263</v>
      </c>
      <c r="H112" s="199">
        <f t="shared" si="12"/>
        <v>8.3014392755107469E-3</v>
      </c>
      <c r="I112" s="199">
        <f t="shared" si="13"/>
        <v>5.9346803914093194E-2</v>
      </c>
      <c r="J112" s="199">
        <f t="shared" si="14"/>
        <v>4.2948513695910795E-2</v>
      </c>
      <c r="K112" s="173">
        <v>214413</v>
      </c>
      <c r="L112" s="173">
        <v>177779</v>
      </c>
      <c r="M112" s="199">
        <f t="shared" si="15"/>
        <v>0.82914282249677029</v>
      </c>
      <c r="N112" s="173">
        <v>172170</v>
      </c>
      <c r="O112" s="173">
        <v>145365</v>
      </c>
      <c r="P112" s="199">
        <f t="shared" si="16"/>
        <v>0.84431085554974739</v>
      </c>
      <c r="Q112" s="199">
        <f t="shared" si="17"/>
        <v>0.24535633385607247</v>
      </c>
      <c r="R112" s="199">
        <f t="shared" si="18"/>
        <v>0.22298352423210543</v>
      </c>
      <c r="S112" s="199">
        <f t="shared" si="19"/>
        <v>-1.5168033052977092E-2</v>
      </c>
    </row>
    <row r="113" spans="1:19" x14ac:dyDescent="0.25">
      <c r="A113" s="206" t="s">
        <v>84</v>
      </c>
      <c r="B113" s="206">
        <v>9300</v>
      </c>
      <c r="C113" s="173">
        <v>8527</v>
      </c>
      <c r="D113" s="199">
        <f t="shared" si="10"/>
        <v>0.91688172043010752</v>
      </c>
      <c r="E113" s="173">
        <v>13197</v>
      </c>
      <c r="F113" s="173">
        <v>11654</v>
      </c>
      <c r="G113" s="199">
        <f t="shared" si="11"/>
        <v>0.88307948776237022</v>
      </c>
      <c r="H113" s="199">
        <f t="shared" si="12"/>
        <v>-0.29529438508751993</v>
      </c>
      <c r="I113" s="199">
        <f t="shared" si="13"/>
        <v>-0.2683198901664664</v>
      </c>
      <c r="J113" s="199">
        <f t="shared" si="14"/>
        <v>3.3802232667737298E-2</v>
      </c>
      <c r="K113" s="173">
        <v>115676</v>
      </c>
      <c r="L113" s="173">
        <v>100333</v>
      </c>
      <c r="M113" s="199">
        <f t="shared" si="15"/>
        <v>0.86736228776928659</v>
      </c>
      <c r="N113" s="173">
        <v>133280</v>
      </c>
      <c r="O113" s="173">
        <v>118713</v>
      </c>
      <c r="P113" s="199">
        <f t="shared" si="16"/>
        <v>0.8907037815126051</v>
      </c>
      <c r="Q113" s="199">
        <f t="shared" si="17"/>
        <v>-0.13208283313325331</v>
      </c>
      <c r="R113" s="199">
        <f t="shared" si="18"/>
        <v>-0.15482718826076336</v>
      </c>
      <c r="S113" s="199">
        <f t="shared" si="19"/>
        <v>-2.3341493743318509E-2</v>
      </c>
    </row>
    <row r="114" spans="1:19" x14ac:dyDescent="0.25">
      <c r="A114" s="206" t="s">
        <v>98</v>
      </c>
      <c r="B114" s="206">
        <v>4512</v>
      </c>
      <c r="C114" s="173">
        <v>4249</v>
      </c>
      <c r="D114" s="199">
        <f t="shared" si="10"/>
        <v>0.94171099290780147</v>
      </c>
      <c r="E114" s="173">
        <v>0</v>
      </c>
      <c r="F114" s="173">
        <v>0</v>
      </c>
      <c r="G114" s="199" t="str">
        <f t="shared" si="11"/>
        <v/>
      </c>
      <c r="H114" s="199" t="str">
        <f t="shared" si="12"/>
        <v/>
      </c>
      <c r="I114" s="199" t="str">
        <f t="shared" si="13"/>
        <v/>
      </c>
      <c r="J114" s="199" t="str">
        <f t="shared" si="14"/>
        <v/>
      </c>
      <c r="K114" s="173">
        <v>30064</v>
      </c>
      <c r="L114" s="173">
        <v>26343</v>
      </c>
      <c r="M114" s="199">
        <f t="shared" si="15"/>
        <v>0.87623070782331025</v>
      </c>
      <c r="N114" s="173">
        <v>0</v>
      </c>
      <c r="O114" s="173">
        <v>0</v>
      </c>
      <c r="P114" s="199" t="str">
        <f t="shared" si="16"/>
        <v/>
      </c>
      <c r="Q114" s="199" t="str">
        <f t="shared" si="17"/>
        <v/>
      </c>
      <c r="R114" s="199" t="str">
        <f t="shared" si="18"/>
        <v/>
      </c>
      <c r="S114" s="199" t="str">
        <f t="shared" si="19"/>
        <v/>
      </c>
    </row>
    <row r="115" spans="1:19" ht="14.25" thickBot="1" x14ac:dyDescent="0.3">
      <c r="A115" s="206" t="s">
        <v>446</v>
      </c>
      <c r="B115" s="206">
        <v>0</v>
      </c>
      <c r="C115" s="173">
        <v>0</v>
      </c>
      <c r="D115" s="199" t="str">
        <f t="shared" si="10"/>
        <v/>
      </c>
      <c r="E115" s="173">
        <v>0</v>
      </c>
      <c r="F115" s="173">
        <v>0</v>
      </c>
      <c r="G115" s="199" t="str">
        <f t="shared" si="11"/>
        <v/>
      </c>
      <c r="H115" s="199" t="str">
        <f t="shared" si="12"/>
        <v/>
      </c>
      <c r="I115" s="199" t="str">
        <f t="shared" si="13"/>
        <v/>
      </c>
      <c r="J115" s="199" t="str">
        <f t="shared" si="14"/>
        <v/>
      </c>
      <c r="K115" s="173">
        <v>0</v>
      </c>
      <c r="L115" s="173">
        <v>0</v>
      </c>
      <c r="M115" s="199" t="str">
        <f t="shared" si="15"/>
        <v/>
      </c>
      <c r="N115" s="173">
        <v>50</v>
      </c>
      <c r="O115" s="173">
        <v>30</v>
      </c>
      <c r="P115" s="199">
        <f t="shared" si="16"/>
        <v>0.6</v>
      </c>
      <c r="Q115" s="199">
        <f t="shared" si="17"/>
        <v>-1</v>
      </c>
      <c r="R115" s="199">
        <f t="shared" si="18"/>
        <v>-1</v>
      </c>
      <c r="S115" s="199" t="str">
        <f t="shared" si="19"/>
        <v/>
      </c>
    </row>
    <row r="116" spans="1:19" ht="16.5" thickTop="1" thickBot="1" x14ac:dyDescent="0.3">
      <c r="A116" s="200" t="s">
        <v>128</v>
      </c>
      <c r="B116" s="280">
        <v>32144</v>
      </c>
      <c r="C116" s="201">
        <v>25090</v>
      </c>
      <c r="D116" s="202">
        <f t="shared" si="10"/>
        <v>0.78055002488800396</v>
      </c>
      <c r="E116" s="203">
        <v>22650</v>
      </c>
      <c r="F116" s="201">
        <v>17768</v>
      </c>
      <c r="G116" s="202">
        <f t="shared" si="11"/>
        <v>0.78445916114790282</v>
      </c>
      <c r="H116" s="202">
        <f t="shared" si="12"/>
        <v>0.41916114790286985</v>
      </c>
      <c r="I116" s="202">
        <f t="shared" si="13"/>
        <v>0.41208914903196758</v>
      </c>
      <c r="J116" s="204">
        <f t="shared" si="14"/>
        <v>-3.9091362598988599E-3</v>
      </c>
      <c r="K116" s="205">
        <v>366406</v>
      </c>
      <c r="L116" s="201">
        <v>284044</v>
      </c>
      <c r="M116" s="202">
        <f t="shared" si="15"/>
        <v>0.77521656304754838</v>
      </c>
      <c r="N116" s="203">
        <v>329650</v>
      </c>
      <c r="O116" s="201">
        <v>263838</v>
      </c>
      <c r="P116" s="202">
        <f t="shared" si="16"/>
        <v>0.80035795540725008</v>
      </c>
      <c r="Q116" s="202">
        <f t="shared" si="17"/>
        <v>0.11150007583801003</v>
      </c>
      <c r="R116" s="202">
        <f t="shared" si="18"/>
        <v>7.6584874051501384E-2</v>
      </c>
      <c r="S116" s="204">
        <f t="shared" si="19"/>
        <v>-2.5141392359701698E-2</v>
      </c>
    </row>
    <row r="117" spans="1:19" ht="14.25" thickTop="1" x14ac:dyDescent="0.25">
      <c r="A117" s="206" t="s">
        <v>358</v>
      </c>
      <c r="B117" s="206">
        <v>18227</v>
      </c>
      <c r="C117" s="173">
        <v>14788</v>
      </c>
      <c r="D117" s="199">
        <f t="shared" si="10"/>
        <v>0.81132386020738467</v>
      </c>
      <c r="E117" s="173">
        <v>0</v>
      </c>
      <c r="F117" s="173">
        <v>0</v>
      </c>
      <c r="G117" s="199" t="str">
        <f t="shared" si="11"/>
        <v/>
      </c>
      <c r="H117" s="199" t="str">
        <f t="shared" si="12"/>
        <v/>
      </c>
      <c r="I117" s="199" t="str">
        <f t="shared" si="13"/>
        <v/>
      </c>
      <c r="J117" s="199" t="str">
        <f t="shared" si="14"/>
        <v/>
      </c>
      <c r="K117" s="173">
        <v>90528</v>
      </c>
      <c r="L117" s="173">
        <v>75210</v>
      </c>
      <c r="M117" s="199">
        <f t="shared" si="15"/>
        <v>0.83079268292682928</v>
      </c>
      <c r="N117" s="173">
        <v>0</v>
      </c>
      <c r="O117" s="173">
        <v>0</v>
      </c>
      <c r="P117" s="199" t="str">
        <f t="shared" si="16"/>
        <v/>
      </c>
      <c r="Q117" s="199" t="str">
        <f t="shared" si="17"/>
        <v/>
      </c>
      <c r="R117" s="199" t="str">
        <f t="shared" si="18"/>
        <v/>
      </c>
      <c r="S117" s="199" t="str">
        <f t="shared" si="19"/>
        <v/>
      </c>
    </row>
    <row r="118" spans="1:19" x14ac:dyDescent="0.25">
      <c r="A118" s="206" t="s">
        <v>349</v>
      </c>
      <c r="B118" s="206">
        <v>13917</v>
      </c>
      <c r="C118" s="173">
        <v>10302</v>
      </c>
      <c r="D118" s="199">
        <f t="shared" si="10"/>
        <v>0.74024574261694331</v>
      </c>
      <c r="E118" s="173">
        <v>7881</v>
      </c>
      <c r="F118" s="173">
        <v>6087</v>
      </c>
      <c r="G118" s="199">
        <f t="shared" si="11"/>
        <v>0.77236391320898368</v>
      </c>
      <c r="H118" s="199">
        <f t="shared" si="12"/>
        <v>0.76589265321659683</v>
      </c>
      <c r="I118" s="199">
        <f t="shared" si="13"/>
        <v>0.6924593395761458</v>
      </c>
      <c r="J118" s="199">
        <f t="shared" si="14"/>
        <v>-3.2118170592040363E-2</v>
      </c>
      <c r="K118" s="173">
        <v>153879</v>
      </c>
      <c r="L118" s="173">
        <v>115810</v>
      </c>
      <c r="M118" s="199">
        <f t="shared" si="15"/>
        <v>0.75260431897789826</v>
      </c>
      <c r="N118" s="173">
        <v>120756</v>
      </c>
      <c r="O118" s="173">
        <v>87555</v>
      </c>
      <c r="P118" s="199">
        <f t="shared" si="16"/>
        <v>0.72505714001788735</v>
      </c>
      <c r="Q118" s="199">
        <f t="shared" si="17"/>
        <v>0.27429692934512562</v>
      </c>
      <c r="R118" s="199">
        <f t="shared" si="18"/>
        <v>0.32271143852435613</v>
      </c>
      <c r="S118" s="199">
        <f t="shared" si="19"/>
        <v>2.754717896001091E-2</v>
      </c>
    </row>
    <row r="119" spans="1:19" ht="14.25" thickBot="1" x14ac:dyDescent="0.3">
      <c r="A119" s="206" t="s">
        <v>84</v>
      </c>
      <c r="B119" s="206">
        <v>0</v>
      </c>
      <c r="C119" s="173">
        <v>0</v>
      </c>
      <c r="D119" s="199" t="str">
        <f t="shared" si="10"/>
        <v/>
      </c>
      <c r="E119" s="173">
        <v>14769</v>
      </c>
      <c r="F119" s="173">
        <v>11681</v>
      </c>
      <c r="G119" s="199">
        <f t="shared" si="11"/>
        <v>0.7909133996885368</v>
      </c>
      <c r="H119" s="199">
        <f t="shared" si="12"/>
        <v>-1</v>
      </c>
      <c r="I119" s="199">
        <f t="shared" si="13"/>
        <v>-1</v>
      </c>
      <c r="J119" s="199" t="str">
        <f t="shared" si="14"/>
        <v/>
      </c>
      <c r="K119" s="173">
        <v>121999</v>
      </c>
      <c r="L119" s="173">
        <v>93024</v>
      </c>
      <c r="M119" s="199">
        <f t="shared" si="15"/>
        <v>0.76249805326273168</v>
      </c>
      <c r="N119" s="173">
        <v>208894</v>
      </c>
      <c r="O119" s="173">
        <v>176283</v>
      </c>
      <c r="P119" s="199">
        <f t="shared" si="16"/>
        <v>0.84388733041638342</v>
      </c>
      <c r="Q119" s="199">
        <f t="shared" si="17"/>
        <v>-0.41597652397866858</v>
      </c>
      <c r="R119" s="199">
        <f t="shared" si="18"/>
        <v>-0.4723030581508143</v>
      </c>
      <c r="S119" s="199">
        <f t="shared" si="19"/>
        <v>-8.138927715365174E-2</v>
      </c>
    </row>
    <row r="120" spans="1:19" ht="16.5" thickTop="1" thickBot="1" x14ac:dyDescent="0.3">
      <c r="A120" s="200" t="s">
        <v>133</v>
      </c>
      <c r="B120" s="280">
        <v>31050</v>
      </c>
      <c r="C120" s="201">
        <v>25581</v>
      </c>
      <c r="D120" s="202">
        <f t="shared" si="10"/>
        <v>0.8238647342995169</v>
      </c>
      <c r="E120" s="203">
        <v>31456</v>
      </c>
      <c r="F120" s="201">
        <v>24984</v>
      </c>
      <c r="G120" s="202">
        <f t="shared" si="11"/>
        <v>0.79425228891149546</v>
      </c>
      <c r="H120" s="202">
        <f t="shared" si="12"/>
        <v>-1.2906917599186163E-2</v>
      </c>
      <c r="I120" s="202">
        <f t="shared" si="13"/>
        <v>2.3895292987512029E-2</v>
      </c>
      <c r="J120" s="204">
        <f t="shared" si="14"/>
        <v>2.9612445388021436E-2</v>
      </c>
      <c r="K120" s="205">
        <v>355034</v>
      </c>
      <c r="L120" s="201">
        <v>288187</v>
      </c>
      <c r="M120" s="202">
        <f t="shared" si="15"/>
        <v>0.81171662432330427</v>
      </c>
      <c r="N120" s="203">
        <v>318112</v>
      </c>
      <c r="O120" s="201">
        <v>250464</v>
      </c>
      <c r="P120" s="202">
        <f t="shared" si="16"/>
        <v>0.78734533749119806</v>
      </c>
      <c r="Q120" s="202">
        <f t="shared" si="17"/>
        <v>0.11606603963383955</v>
      </c>
      <c r="R120" s="202">
        <f t="shared" si="18"/>
        <v>0.15061246326817423</v>
      </c>
      <c r="S120" s="204">
        <f t="shared" si="19"/>
        <v>2.4371286832106209E-2</v>
      </c>
    </row>
    <row r="121" spans="1:19" ht="14.25" thickTop="1" x14ac:dyDescent="0.25">
      <c r="A121" s="206" t="s">
        <v>103</v>
      </c>
      <c r="B121" s="206">
        <v>14850</v>
      </c>
      <c r="C121" s="173">
        <v>12654</v>
      </c>
      <c r="D121" s="199">
        <f t="shared" si="10"/>
        <v>0.85212121212121217</v>
      </c>
      <c r="E121" s="173">
        <v>9678</v>
      </c>
      <c r="F121" s="173">
        <v>8884</v>
      </c>
      <c r="G121" s="199">
        <f t="shared" si="11"/>
        <v>0.91795825583798307</v>
      </c>
      <c r="H121" s="199">
        <f t="shared" si="12"/>
        <v>0.53440793552386867</v>
      </c>
      <c r="I121" s="199">
        <f t="shared" si="13"/>
        <v>0.42435839711841505</v>
      </c>
      <c r="J121" s="199">
        <f t="shared" si="14"/>
        <v>-6.5837043716770904E-2</v>
      </c>
      <c r="K121" s="173">
        <v>157908</v>
      </c>
      <c r="L121" s="173">
        <v>134787</v>
      </c>
      <c r="M121" s="199">
        <f t="shared" si="15"/>
        <v>0.85357929933885557</v>
      </c>
      <c r="N121" s="173">
        <v>106044</v>
      </c>
      <c r="O121" s="173">
        <v>91831</v>
      </c>
      <c r="P121" s="199">
        <f t="shared" si="16"/>
        <v>0.86597072913130402</v>
      </c>
      <c r="Q121" s="199">
        <f t="shared" si="17"/>
        <v>0.48908000452642297</v>
      </c>
      <c r="R121" s="199">
        <f t="shared" si="18"/>
        <v>0.46777232089381582</v>
      </c>
      <c r="S121" s="199">
        <f t="shared" si="19"/>
        <v>-1.239142979244845E-2</v>
      </c>
    </row>
    <row r="122" spans="1:19" x14ac:dyDescent="0.25">
      <c r="A122" s="206" t="s">
        <v>98</v>
      </c>
      <c r="B122" s="206">
        <v>11656</v>
      </c>
      <c r="C122" s="173">
        <v>9274</v>
      </c>
      <c r="D122" s="199">
        <f t="shared" si="10"/>
        <v>0.7956417295813315</v>
      </c>
      <c r="E122" s="173">
        <v>11408</v>
      </c>
      <c r="F122" s="173">
        <v>7604</v>
      </c>
      <c r="G122" s="199">
        <f t="shared" si="11"/>
        <v>0.66654978962131839</v>
      </c>
      <c r="H122" s="199">
        <f t="shared" si="12"/>
        <v>2.1739130434782705E-2</v>
      </c>
      <c r="I122" s="199">
        <f t="shared" si="13"/>
        <v>0.21962125197264593</v>
      </c>
      <c r="J122" s="199">
        <f t="shared" si="14"/>
        <v>0.12909193996001311</v>
      </c>
      <c r="K122" s="173">
        <v>141684</v>
      </c>
      <c r="L122" s="173">
        <v>108325</v>
      </c>
      <c r="M122" s="199">
        <f t="shared" si="15"/>
        <v>0.76455351345247169</v>
      </c>
      <c r="N122" s="173">
        <v>131864</v>
      </c>
      <c r="O122" s="173">
        <v>94166</v>
      </c>
      <c r="P122" s="199">
        <f t="shared" si="16"/>
        <v>0.71411454225565729</v>
      </c>
      <c r="Q122" s="199">
        <f t="shared" si="17"/>
        <v>7.447066674755809E-2</v>
      </c>
      <c r="R122" s="199">
        <f t="shared" si="18"/>
        <v>0.15036212645753255</v>
      </c>
      <c r="S122" s="199">
        <f t="shared" si="19"/>
        <v>5.0438971196814397E-2</v>
      </c>
    </row>
    <row r="123" spans="1:19" x14ac:dyDescent="0.25">
      <c r="A123" s="206" t="s">
        <v>85</v>
      </c>
      <c r="B123" s="206">
        <v>4544</v>
      </c>
      <c r="C123" s="173">
        <v>3653</v>
      </c>
      <c r="D123" s="199">
        <f t="shared" si="10"/>
        <v>0.80391725352112675</v>
      </c>
      <c r="E123" s="173">
        <v>5396</v>
      </c>
      <c r="F123" s="173">
        <v>4397</v>
      </c>
      <c r="G123" s="199">
        <f t="shared" si="11"/>
        <v>0.81486286137879915</v>
      </c>
      <c r="H123" s="199">
        <f t="shared" si="12"/>
        <v>-0.15789473684210531</v>
      </c>
      <c r="I123" s="199">
        <f t="shared" si="13"/>
        <v>-0.16920627700705027</v>
      </c>
      <c r="J123" s="199">
        <f t="shared" si="14"/>
        <v>-1.0945607857672401E-2</v>
      </c>
      <c r="K123" s="173">
        <v>50160</v>
      </c>
      <c r="L123" s="173">
        <v>40418</v>
      </c>
      <c r="M123" s="199">
        <f t="shared" si="15"/>
        <v>0.80578149920255182</v>
      </c>
      <c r="N123" s="173">
        <v>69532</v>
      </c>
      <c r="O123" s="173">
        <v>55838</v>
      </c>
      <c r="P123" s="199">
        <f t="shared" si="16"/>
        <v>0.8030547086233677</v>
      </c>
      <c r="Q123" s="199">
        <f t="shared" si="17"/>
        <v>-0.27860553414255307</v>
      </c>
      <c r="R123" s="199">
        <f t="shared" si="18"/>
        <v>-0.27615602278018558</v>
      </c>
      <c r="S123" s="199">
        <f t="shared" si="19"/>
        <v>2.726790579184124E-3</v>
      </c>
    </row>
    <row r="124" spans="1:19" ht="14.25" thickBot="1" x14ac:dyDescent="0.3">
      <c r="A124" s="206" t="s">
        <v>84</v>
      </c>
      <c r="B124" s="206">
        <v>0</v>
      </c>
      <c r="C124" s="173">
        <v>0</v>
      </c>
      <c r="D124" s="199" t="str">
        <f t="shared" si="10"/>
        <v/>
      </c>
      <c r="E124" s="173">
        <v>4974</v>
      </c>
      <c r="F124" s="173">
        <v>4099</v>
      </c>
      <c r="G124" s="199">
        <f t="shared" si="11"/>
        <v>0.8240852432649779</v>
      </c>
      <c r="H124" s="199">
        <f t="shared" si="12"/>
        <v>-1</v>
      </c>
      <c r="I124" s="199">
        <f t="shared" si="13"/>
        <v>-1</v>
      </c>
      <c r="J124" s="199" t="str">
        <f t="shared" si="14"/>
        <v/>
      </c>
      <c r="K124" s="173">
        <v>5282</v>
      </c>
      <c r="L124" s="173">
        <v>4657</v>
      </c>
      <c r="M124" s="199">
        <f t="shared" si="15"/>
        <v>0.88167360848163578</v>
      </c>
      <c r="N124" s="173">
        <v>10672</v>
      </c>
      <c r="O124" s="173">
        <v>8629</v>
      </c>
      <c r="P124" s="199">
        <f t="shared" si="16"/>
        <v>0.8085644677661169</v>
      </c>
      <c r="Q124" s="199">
        <f t="shared" si="17"/>
        <v>-0.50505997001499248</v>
      </c>
      <c r="R124" s="199">
        <f t="shared" si="18"/>
        <v>-0.46030826283462745</v>
      </c>
      <c r="S124" s="199">
        <f t="shared" si="19"/>
        <v>7.3109140715518883E-2</v>
      </c>
    </row>
    <row r="125" spans="1:19" ht="16.5" thickTop="1" thickBot="1" x14ac:dyDescent="0.3">
      <c r="A125" s="200" t="s">
        <v>134</v>
      </c>
      <c r="B125" s="280">
        <v>29090</v>
      </c>
      <c r="C125" s="201">
        <v>25249</v>
      </c>
      <c r="D125" s="202">
        <f t="shared" si="10"/>
        <v>0.86796149879683737</v>
      </c>
      <c r="E125" s="203">
        <v>21828</v>
      </c>
      <c r="F125" s="201">
        <v>18089</v>
      </c>
      <c r="G125" s="202">
        <f t="shared" si="11"/>
        <v>0.82870624885468203</v>
      </c>
      <c r="H125" s="202">
        <f t="shared" si="12"/>
        <v>0.33269195528678752</v>
      </c>
      <c r="I125" s="202">
        <f t="shared" si="13"/>
        <v>0.39582066449223285</v>
      </c>
      <c r="J125" s="204">
        <f t="shared" si="14"/>
        <v>3.9255249942155346E-2</v>
      </c>
      <c r="K125" s="205">
        <v>298915</v>
      </c>
      <c r="L125" s="201">
        <v>260273</v>
      </c>
      <c r="M125" s="202">
        <f t="shared" si="15"/>
        <v>0.87072579161300034</v>
      </c>
      <c r="N125" s="203">
        <v>198574</v>
      </c>
      <c r="O125" s="201">
        <v>171770</v>
      </c>
      <c r="P125" s="202">
        <f t="shared" si="16"/>
        <v>0.86501757531197443</v>
      </c>
      <c r="Q125" s="202">
        <f t="shared" si="17"/>
        <v>0.50530784493438219</v>
      </c>
      <c r="R125" s="202">
        <f t="shared" si="18"/>
        <v>0.51524131105548121</v>
      </c>
      <c r="S125" s="204">
        <f t="shared" si="19"/>
        <v>5.7082163010259146E-3</v>
      </c>
    </row>
    <row r="126" spans="1:19" ht="14.25" thickTop="1" x14ac:dyDescent="0.25">
      <c r="A126" s="206" t="s">
        <v>84</v>
      </c>
      <c r="B126" s="206">
        <v>17466</v>
      </c>
      <c r="C126" s="173">
        <v>15764</v>
      </c>
      <c r="D126" s="199">
        <f t="shared" si="10"/>
        <v>0.90255353257757931</v>
      </c>
      <c r="E126" s="173">
        <v>17460</v>
      </c>
      <c r="F126" s="173">
        <v>15090</v>
      </c>
      <c r="G126" s="199">
        <f t="shared" si="11"/>
        <v>0.86426116838487976</v>
      </c>
      <c r="H126" s="199">
        <f t="shared" si="12"/>
        <v>3.4364261168384758E-4</v>
      </c>
      <c r="I126" s="199">
        <f t="shared" si="13"/>
        <v>4.466534128561972E-2</v>
      </c>
      <c r="J126" s="199">
        <f t="shared" si="14"/>
        <v>3.8292364192699546E-2</v>
      </c>
      <c r="K126" s="173">
        <v>201527</v>
      </c>
      <c r="L126" s="173">
        <v>185437</v>
      </c>
      <c r="M126" s="199">
        <f t="shared" si="15"/>
        <v>0.92015958159452582</v>
      </c>
      <c r="N126" s="173">
        <v>194206</v>
      </c>
      <c r="O126" s="173">
        <v>168771</v>
      </c>
      <c r="P126" s="199">
        <f t="shared" si="16"/>
        <v>0.86903082294058887</v>
      </c>
      <c r="Q126" s="199">
        <f t="shared" si="17"/>
        <v>3.7697084539097592E-2</v>
      </c>
      <c r="R126" s="199">
        <f t="shared" si="18"/>
        <v>9.8749192693057486E-2</v>
      </c>
      <c r="S126" s="199">
        <f t="shared" si="19"/>
        <v>5.1128758653936957E-2</v>
      </c>
    </row>
    <row r="127" spans="1:19" ht="14.25" thickBot="1" x14ac:dyDescent="0.3">
      <c r="A127" s="206" t="s">
        <v>98</v>
      </c>
      <c r="B127" s="206">
        <v>11624</v>
      </c>
      <c r="C127" s="173">
        <v>9485</v>
      </c>
      <c r="D127" s="199">
        <f t="shared" si="10"/>
        <v>0.81598417068134899</v>
      </c>
      <c r="E127" s="173">
        <v>4368</v>
      </c>
      <c r="F127" s="173">
        <v>2999</v>
      </c>
      <c r="G127" s="199">
        <f t="shared" si="11"/>
        <v>0.68658424908424909</v>
      </c>
      <c r="H127" s="199">
        <f t="shared" si="12"/>
        <v>1.661172161172161</v>
      </c>
      <c r="I127" s="199">
        <f t="shared" si="13"/>
        <v>2.1627209069689894</v>
      </c>
      <c r="J127" s="199">
        <f t="shared" si="14"/>
        <v>0.1293999215970999</v>
      </c>
      <c r="K127" s="173">
        <v>97388</v>
      </c>
      <c r="L127" s="173">
        <v>74836</v>
      </c>
      <c r="M127" s="199">
        <f t="shared" si="15"/>
        <v>0.76843142892348137</v>
      </c>
      <c r="N127" s="173">
        <v>4368</v>
      </c>
      <c r="O127" s="173">
        <v>2999</v>
      </c>
      <c r="P127" s="199">
        <f t="shared" si="16"/>
        <v>0.68658424908424909</v>
      </c>
      <c r="Q127" s="199">
        <f t="shared" si="17"/>
        <v>21.295787545787547</v>
      </c>
      <c r="R127" s="199">
        <f t="shared" si="18"/>
        <v>23.953651217072359</v>
      </c>
      <c r="S127" s="199">
        <f t="shared" si="19"/>
        <v>8.1847179839232287E-2</v>
      </c>
    </row>
    <row r="128" spans="1:19" ht="16.5" thickTop="1" thickBot="1" x14ac:dyDescent="0.3">
      <c r="A128" s="200" t="s">
        <v>137</v>
      </c>
      <c r="B128" s="280">
        <v>27735</v>
      </c>
      <c r="C128" s="201">
        <v>23970</v>
      </c>
      <c r="D128" s="202">
        <f t="shared" si="10"/>
        <v>0.86425094645754463</v>
      </c>
      <c r="E128" s="203">
        <v>24393</v>
      </c>
      <c r="F128" s="201">
        <v>20874</v>
      </c>
      <c r="G128" s="202">
        <f t="shared" si="11"/>
        <v>0.85573730168490958</v>
      </c>
      <c r="H128" s="202">
        <f t="shared" si="12"/>
        <v>0.13700651826343613</v>
      </c>
      <c r="I128" s="202">
        <f t="shared" si="13"/>
        <v>0.14831848232250655</v>
      </c>
      <c r="J128" s="204">
        <f t="shared" si="14"/>
        <v>8.5136447726350539E-3</v>
      </c>
      <c r="K128" s="205">
        <v>266542</v>
      </c>
      <c r="L128" s="201">
        <v>219009</v>
      </c>
      <c r="M128" s="202">
        <f t="shared" si="15"/>
        <v>0.82166787973377553</v>
      </c>
      <c r="N128" s="203">
        <v>279764</v>
      </c>
      <c r="O128" s="201">
        <v>224975</v>
      </c>
      <c r="P128" s="202">
        <f t="shared" si="16"/>
        <v>0.80415993480219039</v>
      </c>
      <c r="Q128" s="202">
        <f t="shared" si="17"/>
        <v>-4.7261263064583003E-2</v>
      </c>
      <c r="R128" s="202">
        <f t="shared" si="18"/>
        <v>-2.6518502055783988E-2</v>
      </c>
      <c r="S128" s="204">
        <f t="shared" si="19"/>
        <v>1.750794493158514E-2</v>
      </c>
    </row>
    <row r="129" spans="1:19" ht="14.25" thickTop="1" x14ac:dyDescent="0.25">
      <c r="A129" s="206" t="s">
        <v>349</v>
      </c>
      <c r="B129" s="206">
        <v>14877</v>
      </c>
      <c r="C129" s="173">
        <v>12166</v>
      </c>
      <c r="D129" s="199">
        <f t="shared" si="10"/>
        <v>0.8177724003495328</v>
      </c>
      <c r="E129" s="173">
        <v>11109</v>
      </c>
      <c r="F129" s="173">
        <v>8943</v>
      </c>
      <c r="G129" s="199">
        <f t="shared" si="11"/>
        <v>0.80502295436132865</v>
      </c>
      <c r="H129" s="199">
        <f t="shared" si="12"/>
        <v>0.33918444504455847</v>
      </c>
      <c r="I129" s="199">
        <f t="shared" si="13"/>
        <v>0.36039360393603936</v>
      </c>
      <c r="J129" s="199">
        <f t="shared" si="14"/>
        <v>1.2749445988204156E-2</v>
      </c>
      <c r="K129" s="173">
        <v>116132</v>
      </c>
      <c r="L129" s="173">
        <v>90352</v>
      </c>
      <c r="M129" s="199">
        <f t="shared" si="15"/>
        <v>0.77801122860193572</v>
      </c>
      <c r="N129" s="173">
        <v>124802</v>
      </c>
      <c r="O129" s="173">
        <v>95701</v>
      </c>
      <c r="P129" s="199">
        <f t="shared" si="16"/>
        <v>0.76682264707296355</v>
      </c>
      <c r="Q129" s="199">
        <f t="shared" si="17"/>
        <v>-6.9470040544222011E-2</v>
      </c>
      <c r="R129" s="199">
        <f t="shared" si="18"/>
        <v>-5.5892832885758748E-2</v>
      </c>
      <c r="S129" s="199">
        <f t="shared" si="19"/>
        <v>1.1188581528972175E-2</v>
      </c>
    </row>
    <row r="130" spans="1:19" x14ac:dyDescent="0.25">
      <c r="A130" s="206" t="s">
        <v>350</v>
      </c>
      <c r="B130" s="206">
        <v>12858</v>
      </c>
      <c r="C130" s="173">
        <v>11804</v>
      </c>
      <c r="D130" s="199">
        <f t="shared" si="10"/>
        <v>0.91802768704308602</v>
      </c>
      <c r="E130" s="173">
        <v>12250</v>
      </c>
      <c r="F130" s="173">
        <v>11077</v>
      </c>
      <c r="G130" s="199">
        <f t="shared" si="11"/>
        <v>0.90424489795918372</v>
      </c>
      <c r="H130" s="199">
        <f t="shared" si="12"/>
        <v>4.9632653061224552E-2</v>
      </c>
      <c r="I130" s="199">
        <f t="shared" si="13"/>
        <v>6.5631488670217619E-2</v>
      </c>
      <c r="J130" s="199">
        <f t="shared" si="14"/>
        <v>1.3782789083902292E-2</v>
      </c>
      <c r="K130" s="173">
        <v>147577</v>
      </c>
      <c r="L130" s="173">
        <v>126746</v>
      </c>
      <c r="M130" s="199">
        <f t="shared" si="15"/>
        <v>0.85884656823217709</v>
      </c>
      <c r="N130" s="173">
        <v>141828</v>
      </c>
      <c r="O130" s="173">
        <v>120898</v>
      </c>
      <c r="P130" s="199">
        <f t="shared" si="16"/>
        <v>0.85242688326705585</v>
      </c>
      <c r="Q130" s="199">
        <f t="shared" si="17"/>
        <v>4.0535014242603751E-2</v>
      </c>
      <c r="R130" s="199">
        <f t="shared" si="18"/>
        <v>4.8371354364836527E-2</v>
      </c>
      <c r="S130" s="199">
        <f t="shared" si="19"/>
        <v>6.4196849651212418E-3</v>
      </c>
    </row>
    <row r="131" spans="1:19" ht="14.25" thickBot="1" x14ac:dyDescent="0.3">
      <c r="A131" s="206" t="s">
        <v>353</v>
      </c>
      <c r="B131" s="206">
        <v>0</v>
      </c>
      <c r="C131" s="173">
        <v>0</v>
      </c>
      <c r="D131" s="199" t="str">
        <f t="shared" si="10"/>
        <v/>
      </c>
      <c r="E131" s="173">
        <v>1034</v>
      </c>
      <c r="F131" s="173">
        <v>854</v>
      </c>
      <c r="G131" s="199">
        <f t="shared" si="11"/>
        <v>0.82591876208897486</v>
      </c>
      <c r="H131" s="199">
        <f t="shared" si="12"/>
        <v>-1</v>
      </c>
      <c r="I131" s="199">
        <f t="shared" si="13"/>
        <v>-1</v>
      </c>
      <c r="J131" s="199" t="str">
        <f t="shared" si="14"/>
        <v/>
      </c>
      <c r="K131" s="173">
        <v>2833</v>
      </c>
      <c r="L131" s="173">
        <v>1911</v>
      </c>
      <c r="M131" s="199">
        <f t="shared" si="15"/>
        <v>0.67454994705259441</v>
      </c>
      <c r="N131" s="173">
        <v>13134</v>
      </c>
      <c r="O131" s="173">
        <v>8376</v>
      </c>
      <c r="P131" s="199">
        <f t="shared" si="16"/>
        <v>0.63773412517131112</v>
      </c>
      <c r="Q131" s="199">
        <f t="shared" si="17"/>
        <v>-0.78430028932541496</v>
      </c>
      <c r="R131" s="199">
        <f t="shared" si="18"/>
        <v>-0.7718481375358166</v>
      </c>
      <c r="S131" s="199">
        <f t="shared" si="19"/>
        <v>3.6815821881283295E-2</v>
      </c>
    </row>
    <row r="132" spans="1:19" ht="16.5" thickTop="1" thickBot="1" x14ac:dyDescent="0.3">
      <c r="A132" s="200" t="s">
        <v>126</v>
      </c>
      <c r="B132" s="280">
        <v>25485</v>
      </c>
      <c r="C132" s="201">
        <v>18434</v>
      </c>
      <c r="D132" s="202">
        <f t="shared" si="10"/>
        <v>0.72332744751814793</v>
      </c>
      <c r="E132" s="203">
        <v>7980</v>
      </c>
      <c r="F132" s="201">
        <v>5757</v>
      </c>
      <c r="G132" s="202">
        <f t="shared" si="11"/>
        <v>0.72142857142857142</v>
      </c>
      <c r="H132" s="202">
        <f t="shared" si="12"/>
        <v>2.1936090225563909</v>
      </c>
      <c r="I132" s="202">
        <f t="shared" si="13"/>
        <v>2.2020149383359389</v>
      </c>
      <c r="J132" s="204">
        <f t="shared" si="14"/>
        <v>1.8988760895765067E-3</v>
      </c>
      <c r="K132" s="205">
        <v>366500</v>
      </c>
      <c r="L132" s="201">
        <v>314359</v>
      </c>
      <c r="M132" s="202">
        <f t="shared" si="15"/>
        <v>0.8577326057298772</v>
      </c>
      <c r="N132" s="203">
        <v>100521</v>
      </c>
      <c r="O132" s="201">
        <v>76134</v>
      </c>
      <c r="P132" s="202">
        <f t="shared" si="16"/>
        <v>0.75739397737786129</v>
      </c>
      <c r="Q132" s="202">
        <f t="shared" si="17"/>
        <v>2.646004317505795</v>
      </c>
      <c r="R132" s="202">
        <f t="shared" si="18"/>
        <v>3.1290225129377154</v>
      </c>
      <c r="S132" s="204">
        <f t="shared" si="19"/>
        <v>0.1003386283520159</v>
      </c>
    </row>
    <row r="133" spans="1:19" ht="14.25" thickTop="1" x14ac:dyDescent="0.25">
      <c r="A133" s="206" t="s">
        <v>358</v>
      </c>
      <c r="B133" s="206">
        <v>13747</v>
      </c>
      <c r="C133" s="173">
        <v>9996</v>
      </c>
      <c r="D133" s="199">
        <f t="shared" si="10"/>
        <v>0.72714046701098423</v>
      </c>
      <c r="E133" s="173">
        <v>0</v>
      </c>
      <c r="F133" s="173">
        <v>0</v>
      </c>
      <c r="G133" s="199" t="str">
        <f t="shared" si="11"/>
        <v/>
      </c>
      <c r="H133" s="199" t="str">
        <f t="shared" si="12"/>
        <v/>
      </c>
      <c r="I133" s="199" t="str">
        <f t="shared" si="13"/>
        <v/>
      </c>
      <c r="J133" s="199" t="str">
        <f t="shared" si="14"/>
        <v/>
      </c>
      <c r="K133" s="173">
        <v>104162</v>
      </c>
      <c r="L133" s="173">
        <v>86791</v>
      </c>
      <c r="M133" s="199">
        <f t="shared" si="15"/>
        <v>0.83323092874560778</v>
      </c>
      <c r="N133" s="173">
        <v>0</v>
      </c>
      <c r="O133" s="173">
        <v>0</v>
      </c>
      <c r="P133" s="199" t="str">
        <f t="shared" si="16"/>
        <v/>
      </c>
      <c r="Q133" s="199" t="str">
        <f t="shared" si="17"/>
        <v/>
      </c>
      <c r="R133" s="199" t="str">
        <f t="shared" si="18"/>
        <v/>
      </c>
      <c r="S133" s="199" t="str">
        <f t="shared" si="19"/>
        <v/>
      </c>
    </row>
    <row r="134" spans="1:19" x14ac:dyDescent="0.25">
      <c r="A134" s="206" t="s">
        <v>349</v>
      </c>
      <c r="B134" s="206">
        <v>11688</v>
      </c>
      <c r="C134" s="173">
        <v>8434</v>
      </c>
      <c r="D134" s="199">
        <f t="shared" si="10"/>
        <v>0.72159479808350446</v>
      </c>
      <c r="E134" s="173">
        <v>0</v>
      </c>
      <c r="F134" s="173">
        <v>0</v>
      </c>
      <c r="G134" s="199" t="str">
        <f t="shared" si="11"/>
        <v/>
      </c>
      <c r="H134" s="199" t="str">
        <f t="shared" si="12"/>
        <v/>
      </c>
      <c r="I134" s="199" t="str">
        <f t="shared" si="13"/>
        <v/>
      </c>
      <c r="J134" s="199" t="str">
        <f t="shared" si="14"/>
        <v/>
      </c>
      <c r="K134" s="173">
        <v>201189</v>
      </c>
      <c r="L134" s="173">
        <v>175942</v>
      </c>
      <c r="M134" s="199">
        <f t="shared" si="15"/>
        <v>0.8745110319152638</v>
      </c>
      <c r="N134" s="173">
        <v>1230</v>
      </c>
      <c r="O134" s="173">
        <v>743</v>
      </c>
      <c r="P134" s="199">
        <f t="shared" si="16"/>
        <v>0.60406504065040656</v>
      </c>
      <c r="Q134" s="199">
        <f t="shared" si="17"/>
        <v>162.56829268292682</v>
      </c>
      <c r="R134" s="199">
        <f t="shared" si="18"/>
        <v>235.79946164199191</v>
      </c>
      <c r="S134" s="199">
        <f t="shared" si="19"/>
        <v>0.27044599126485724</v>
      </c>
    </row>
    <row r="135" spans="1:19" x14ac:dyDescent="0.25">
      <c r="A135" s="206" t="s">
        <v>350</v>
      </c>
      <c r="B135" s="206">
        <v>50</v>
      </c>
      <c r="C135" s="173">
        <v>4</v>
      </c>
      <c r="D135" s="199">
        <f t="shared" si="10"/>
        <v>0.08</v>
      </c>
      <c r="E135" s="173">
        <v>0</v>
      </c>
      <c r="F135" s="173">
        <v>0</v>
      </c>
      <c r="G135" s="199" t="str">
        <f t="shared" si="11"/>
        <v/>
      </c>
      <c r="H135" s="199" t="str">
        <f t="shared" si="12"/>
        <v/>
      </c>
      <c r="I135" s="199" t="str">
        <f t="shared" si="13"/>
        <v/>
      </c>
      <c r="J135" s="199" t="str">
        <f t="shared" si="14"/>
        <v/>
      </c>
      <c r="K135" s="173">
        <v>11957</v>
      </c>
      <c r="L135" s="173">
        <v>10876</v>
      </c>
      <c r="M135" s="199">
        <f t="shared" si="15"/>
        <v>0.90959270720080287</v>
      </c>
      <c r="N135" s="173">
        <v>1208</v>
      </c>
      <c r="O135" s="173">
        <v>792</v>
      </c>
      <c r="P135" s="199">
        <f t="shared" si="16"/>
        <v>0.6556291390728477</v>
      </c>
      <c r="Q135" s="199">
        <f t="shared" si="17"/>
        <v>8.8981788079470192</v>
      </c>
      <c r="R135" s="199">
        <f t="shared" si="18"/>
        <v>12.732323232323232</v>
      </c>
      <c r="S135" s="199">
        <f t="shared" si="19"/>
        <v>0.25396356812795517</v>
      </c>
    </row>
    <row r="136" spans="1:19" x14ac:dyDescent="0.25">
      <c r="A136" s="206" t="s">
        <v>85</v>
      </c>
      <c r="B136" s="206">
        <v>0</v>
      </c>
      <c r="C136" s="173">
        <v>0</v>
      </c>
      <c r="D136" s="199" t="str">
        <f t="shared" si="10"/>
        <v/>
      </c>
      <c r="E136" s="173">
        <v>0</v>
      </c>
      <c r="F136" s="173">
        <v>0</v>
      </c>
      <c r="G136" s="199" t="str">
        <f t="shared" si="11"/>
        <v/>
      </c>
      <c r="H136" s="199" t="str">
        <f t="shared" si="12"/>
        <v/>
      </c>
      <c r="I136" s="199" t="str">
        <f t="shared" si="13"/>
        <v/>
      </c>
      <c r="J136" s="199" t="str">
        <f t="shared" si="14"/>
        <v/>
      </c>
      <c r="K136" s="173">
        <v>5644</v>
      </c>
      <c r="L136" s="173">
        <v>4394</v>
      </c>
      <c r="M136" s="199">
        <f t="shared" si="15"/>
        <v>0.7785258681785967</v>
      </c>
      <c r="N136" s="173">
        <v>0</v>
      </c>
      <c r="O136" s="173">
        <v>0</v>
      </c>
      <c r="P136" s="199" t="str">
        <f t="shared" si="16"/>
        <v/>
      </c>
      <c r="Q136" s="199" t="str">
        <f t="shared" si="17"/>
        <v/>
      </c>
      <c r="R136" s="199" t="str">
        <f t="shared" si="18"/>
        <v/>
      </c>
      <c r="S136" s="199" t="str">
        <f t="shared" si="19"/>
        <v/>
      </c>
    </row>
    <row r="137" spans="1:19" ht="14.25" thickBot="1" x14ac:dyDescent="0.3">
      <c r="A137" s="206" t="s">
        <v>84</v>
      </c>
      <c r="B137" s="206">
        <v>0</v>
      </c>
      <c r="C137" s="173">
        <v>0</v>
      </c>
      <c r="D137" s="199" t="str">
        <f t="shared" ref="D137:D200" si="20">IFERROR(C137/B137,"")</f>
        <v/>
      </c>
      <c r="E137" s="173">
        <v>7980</v>
      </c>
      <c r="F137" s="173">
        <v>5757</v>
      </c>
      <c r="G137" s="199">
        <f t="shared" ref="G137:G200" si="21">IFERROR(F137/E137,"")</f>
        <v>0.72142857142857142</v>
      </c>
      <c r="H137" s="199">
        <f t="shared" ref="H137:H200" si="22">IFERROR(B137/E137-1,"")</f>
        <v>-1</v>
      </c>
      <c r="I137" s="199">
        <f t="shared" ref="I137:I200" si="23">IFERROR(C137/F137-1,"")</f>
        <v>-1</v>
      </c>
      <c r="J137" s="199" t="str">
        <f t="shared" ref="J137:J200" si="24">IFERROR(D137-G137,"")</f>
        <v/>
      </c>
      <c r="K137" s="173">
        <v>43548</v>
      </c>
      <c r="L137" s="173">
        <v>36356</v>
      </c>
      <c r="M137" s="199">
        <f t="shared" ref="M137:M200" si="25">IFERROR(L137/K137,"")</f>
        <v>0.8348489023606136</v>
      </c>
      <c r="N137" s="173">
        <v>98083</v>
      </c>
      <c r="O137" s="173">
        <v>74599</v>
      </c>
      <c r="P137" s="199">
        <f t="shared" ref="P137:P200" si="26">IFERROR(O137/N137,"")</f>
        <v>0.76057012938021884</v>
      </c>
      <c r="Q137" s="199">
        <f t="shared" ref="Q137:Q200" si="27">IFERROR(K137/N137-1,"")</f>
        <v>-0.55600868652059998</v>
      </c>
      <c r="R137" s="199">
        <f t="shared" ref="R137:R200" si="28">IFERROR(L137/O137-1,"")</f>
        <v>-0.51264762262228714</v>
      </c>
      <c r="S137" s="199">
        <f t="shared" ref="S137:S200" si="29">IFERROR(M137-P137,"")</f>
        <v>7.4278772980394758E-2</v>
      </c>
    </row>
    <row r="138" spans="1:19" ht="16.5" thickTop="1" thickBot="1" x14ac:dyDescent="0.3">
      <c r="A138" s="200" t="s">
        <v>135</v>
      </c>
      <c r="B138" s="280">
        <v>23419</v>
      </c>
      <c r="C138" s="201">
        <v>21422</v>
      </c>
      <c r="D138" s="202">
        <f t="shared" si="20"/>
        <v>0.91472735812801576</v>
      </c>
      <c r="E138" s="203">
        <v>40403</v>
      </c>
      <c r="F138" s="201">
        <v>31799</v>
      </c>
      <c r="G138" s="202">
        <f t="shared" si="21"/>
        <v>0.7870455164220479</v>
      </c>
      <c r="H138" s="202">
        <f t="shared" si="22"/>
        <v>-0.42036482439422818</v>
      </c>
      <c r="I138" s="202">
        <f t="shared" si="23"/>
        <v>-0.32633101669863829</v>
      </c>
      <c r="J138" s="204">
        <f t="shared" si="24"/>
        <v>0.12768184170596786</v>
      </c>
      <c r="K138" s="205">
        <v>279663</v>
      </c>
      <c r="L138" s="201">
        <v>233791</v>
      </c>
      <c r="M138" s="202">
        <f t="shared" si="25"/>
        <v>0.83597401157822093</v>
      </c>
      <c r="N138" s="203">
        <v>247775</v>
      </c>
      <c r="O138" s="201">
        <v>206973</v>
      </c>
      <c r="P138" s="202">
        <f t="shared" si="26"/>
        <v>0.83532640500454036</v>
      </c>
      <c r="Q138" s="202">
        <f t="shared" si="27"/>
        <v>0.12869740692160225</v>
      </c>
      <c r="R138" s="202">
        <f t="shared" si="28"/>
        <v>0.12957245631072656</v>
      </c>
      <c r="S138" s="204">
        <f t="shared" si="29"/>
        <v>6.4760657368057029E-4</v>
      </c>
    </row>
    <row r="139" spans="1:19" ht="14.25" thickTop="1" x14ac:dyDescent="0.25">
      <c r="A139" s="206" t="s">
        <v>103</v>
      </c>
      <c r="B139" s="206">
        <v>11562</v>
      </c>
      <c r="C139" s="173">
        <v>10826</v>
      </c>
      <c r="D139" s="199">
        <f t="shared" si="20"/>
        <v>0.93634319321916626</v>
      </c>
      <c r="E139" s="173">
        <v>9438</v>
      </c>
      <c r="F139" s="173">
        <v>8256</v>
      </c>
      <c r="G139" s="199">
        <f t="shared" si="21"/>
        <v>0.87476160203432929</v>
      </c>
      <c r="H139" s="199">
        <f t="shared" si="22"/>
        <v>0.22504767959313421</v>
      </c>
      <c r="I139" s="199">
        <f t="shared" si="23"/>
        <v>0.31128875968992253</v>
      </c>
      <c r="J139" s="199">
        <f t="shared" si="24"/>
        <v>6.158159118483697E-2</v>
      </c>
      <c r="K139" s="173">
        <v>113826</v>
      </c>
      <c r="L139" s="173">
        <v>92205</v>
      </c>
      <c r="M139" s="199">
        <f t="shared" si="25"/>
        <v>0.81005218491381581</v>
      </c>
      <c r="N139" s="173">
        <v>78486</v>
      </c>
      <c r="O139" s="173">
        <v>63667</v>
      </c>
      <c r="P139" s="199">
        <f t="shared" si="26"/>
        <v>0.81118925668272046</v>
      </c>
      <c r="Q139" s="199">
        <f t="shared" si="27"/>
        <v>0.45027138597966521</v>
      </c>
      <c r="R139" s="199">
        <f t="shared" si="28"/>
        <v>0.44823849089795331</v>
      </c>
      <c r="S139" s="199">
        <f t="shared" si="29"/>
        <v>-1.1370717689046517E-3</v>
      </c>
    </row>
    <row r="140" spans="1:19" x14ac:dyDescent="0.25">
      <c r="A140" s="206" t="s">
        <v>84</v>
      </c>
      <c r="B140" s="206">
        <v>9301</v>
      </c>
      <c r="C140" s="173">
        <v>8354</v>
      </c>
      <c r="D140" s="199">
        <f t="shared" si="20"/>
        <v>0.89818299107622834</v>
      </c>
      <c r="E140" s="173">
        <v>28409</v>
      </c>
      <c r="F140" s="173">
        <v>21335</v>
      </c>
      <c r="G140" s="199">
        <f t="shared" si="21"/>
        <v>0.75099440318209021</v>
      </c>
      <c r="H140" s="199">
        <f t="shared" si="22"/>
        <v>-0.67260375233200742</v>
      </c>
      <c r="I140" s="199">
        <f t="shared" si="23"/>
        <v>-0.60843684087180683</v>
      </c>
      <c r="J140" s="199">
        <f t="shared" si="24"/>
        <v>0.14718858789413813</v>
      </c>
      <c r="K140" s="173">
        <v>134101</v>
      </c>
      <c r="L140" s="173">
        <v>115437</v>
      </c>
      <c r="M140" s="199">
        <f t="shared" si="25"/>
        <v>0.86082132124294375</v>
      </c>
      <c r="N140" s="173">
        <v>151823</v>
      </c>
      <c r="O140" s="173">
        <v>129470</v>
      </c>
      <c r="P140" s="199">
        <f t="shared" si="26"/>
        <v>0.85276934324838793</v>
      </c>
      <c r="Q140" s="199">
        <f t="shared" si="27"/>
        <v>-0.11672803198461368</v>
      </c>
      <c r="R140" s="199">
        <f t="shared" si="28"/>
        <v>-0.10838804356221521</v>
      </c>
      <c r="S140" s="199">
        <f t="shared" si="29"/>
        <v>8.0519779945558145E-3</v>
      </c>
    </row>
    <row r="141" spans="1:19" ht="14.25" thickBot="1" x14ac:dyDescent="0.3">
      <c r="A141" s="206" t="s">
        <v>85</v>
      </c>
      <c r="B141" s="206">
        <v>2556</v>
      </c>
      <c r="C141" s="173">
        <v>2242</v>
      </c>
      <c r="D141" s="199">
        <f t="shared" si="20"/>
        <v>0.87715179968701096</v>
      </c>
      <c r="E141" s="173">
        <v>2556</v>
      </c>
      <c r="F141" s="173">
        <v>2208</v>
      </c>
      <c r="G141" s="199">
        <f t="shared" si="21"/>
        <v>0.863849765258216</v>
      </c>
      <c r="H141" s="199">
        <f t="shared" si="22"/>
        <v>0</v>
      </c>
      <c r="I141" s="199">
        <f t="shared" si="23"/>
        <v>1.5398550724637694E-2</v>
      </c>
      <c r="J141" s="199">
        <f t="shared" si="24"/>
        <v>1.3302034428794962E-2</v>
      </c>
      <c r="K141" s="173">
        <v>31736</v>
      </c>
      <c r="L141" s="173">
        <v>26149</v>
      </c>
      <c r="M141" s="199">
        <f t="shared" si="25"/>
        <v>0.82395386942273763</v>
      </c>
      <c r="N141" s="173">
        <v>17466</v>
      </c>
      <c r="O141" s="173">
        <v>13836</v>
      </c>
      <c r="P141" s="199">
        <f t="shared" si="26"/>
        <v>0.79216763998625905</v>
      </c>
      <c r="Q141" s="199">
        <f t="shared" si="27"/>
        <v>0.81701591663803952</v>
      </c>
      <c r="R141" s="199">
        <f t="shared" si="28"/>
        <v>0.88992483376698472</v>
      </c>
      <c r="S141" s="199">
        <f t="shared" si="29"/>
        <v>3.1786229436478575E-2</v>
      </c>
    </row>
    <row r="142" spans="1:19" ht="16.5" thickTop="1" thickBot="1" x14ac:dyDescent="0.3">
      <c r="A142" s="200" t="s">
        <v>139</v>
      </c>
      <c r="B142" s="280">
        <v>21960</v>
      </c>
      <c r="C142" s="201">
        <v>18716</v>
      </c>
      <c r="D142" s="202">
        <f t="shared" si="20"/>
        <v>0.85227686703096539</v>
      </c>
      <c r="E142" s="203">
        <v>20264</v>
      </c>
      <c r="F142" s="201">
        <v>15712</v>
      </c>
      <c r="G142" s="202">
        <f t="shared" si="21"/>
        <v>0.7753651796288985</v>
      </c>
      <c r="H142" s="202">
        <f t="shared" si="22"/>
        <v>8.3695223055665124E-2</v>
      </c>
      <c r="I142" s="202">
        <f t="shared" si="23"/>
        <v>0.19119144602851335</v>
      </c>
      <c r="J142" s="204">
        <f t="shared" si="24"/>
        <v>7.6911687402066886E-2</v>
      </c>
      <c r="K142" s="205">
        <v>231838</v>
      </c>
      <c r="L142" s="201">
        <v>192718</v>
      </c>
      <c r="M142" s="202">
        <f t="shared" si="25"/>
        <v>0.8312614843123215</v>
      </c>
      <c r="N142" s="203">
        <v>235477</v>
      </c>
      <c r="O142" s="201">
        <v>183950</v>
      </c>
      <c r="P142" s="202">
        <f t="shared" si="26"/>
        <v>0.78118032759038036</v>
      </c>
      <c r="Q142" s="202">
        <f t="shared" si="27"/>
        <v>-1.5453738581687415E-2</v>
      </c>
      <c r="R142" s="202">
        <f t="shared" si="28"/>
        <v>4.7665126393041657E-2</v>
      </c>
      <c r="S142" s="204">
        <f t="shared" si="29"/>
        <v>5.0081156721941134E-2</v>
      </c>
    </row>
    <row r="143" spans="1:19" ht="14.25" thickTop="1" x14ac:dyDescent="0.25">
      <c r="A143" s="206" t="s">
        <v>350</v>
      </c>
      <c r="B143" s="206">
        <v>13934</v>
      </c>
      <c r="C143" s="173">
        <v>12206</v>
      </c>
      <c r="D143" s="199">
        <f t="shared" si="20"/>
        <v>0.8759867948901966</v>
      </c>
      <c r="E143" s="173">
        <v>12432</v>
      </c>
      <c r="F143" s="173">
        <v>10031</v>
      </c>
      <c r="G143" s="199">
        <f t="shared" si="21"/>
        <v>0.80686936936936937</v>
      </c>
      <c r="H143" s="199">
        <f t="shared" si="22"/>
        <v>0.12081724581724584</v>
      </c>
      <c r="I143" s="199">
        <f t="shared" si="23"/>
        <v>0.21682783371548209</v>
      </c>
      <c r="J143" s="199">
        <f t="shared" si="24"/>
        <v>6.9117425520827225E-2</v>
      </c>
      <c r="K143" s="173">
        <v>157315</v>
      </c>
      <c r="L143" s="173">
        <v>134225</v>
      </c>
      <c r="M143" s="199">
        <f t="shared" si="25"/>
        <v>0.85322442233734863</v>
      </c>
      <c r="N143" s="173">
        <v>151314</v>
      </c>
      <c r="O143" s="173">
        <v>123666</v>
      </c>
      <c r="P143" s="199">
        <f t="shared" si="26"/>
        <v>0.81728062175343985</v>
      </c>
      <c r="Q143" s="199">
        <f t="shared" si="27"/>
        <v>3.9659251622453873E-2</v>
      </c>
      <c r="R143" s="199">
        <f t="shared" si="28"/>
        <v>8.5383209612989841E-2</v>
      </c>
      <c r="S143" s="199">
        <f t="shared" si="29"/>
        <v>3.594380058390878E-2</v>
      </c>
    </row>
    <row r="144" spans="1:19" x14ac:dyDescent="0.25">
      <c r="A144" s="206" t="s">
        <v>349</v>
      </c>
      <c r="B144" s="206">
        <v>8026</v>
      </c>
      <c r="C144" s="173">
        <v>6510</v>
      </c>
      <c r="D144" s="199">
        <f t="shared" si="20"/>
        <v>0.81111387989035633</v>
      </c>
      <c r="E144" s="173">
        <v>6165</v>
      </c>
      <c r="F144" s="173">
        <v>4475</v>
      </c>
      <c r="G144" s="199">
        <f t="shared" si="21"/>
        <v>0.72587185725871861</v>
      </c>
      <c r="H144" s="199">
        <f t="shared" si="22"/>
        <v>0.30186536901865368</v>
      </c>
      <c r="I144" s="199">
        <f t="shared" si="23"/>
        <v>0.45474860335195522</v>
      </c>
      <c r="J144" s="199">
        <f t="shared" si="24"/>
        <v>8.5242022631637715E-2</v>
      </c>
      <c r="K144" s="173">
        <v>69310</v>
      </c>
      <c r="L144" s="173">
        <v>54736</v>
      </c>
      <c r="M144" s="199">
        <f t="shared" si="25"/>
        <v>0.78972731207617952</v>
      </c>
      <c r="N144" s="173">
        <v>63113</v>
      </c>
      <c r="O144" s="173">
        <v>45048</v>
      </c>
      <c r="P144" s="199">
        <f t="shared" si="26"/>
        <v>0.71376736963858478</v>
      </c>
      <c r="Q144" s="199">
        <f t="shared" si="27"/>
        <v>9.8188962654286671E-2</v>
      </c>
      <c r="R144" s="199">
        <f t="shared" si="28"/>
        <v>0.21505949209731834</v>
      </c>
      <c r="S144" s="199">
        <f t="shared" si="29"/>
        <v>7.5959942437594741E-2</v>
      </c>
    </row>
    <row r="145" spans="1:19" ht="14.25" thickBot="1" x14ac:dyDescent="0.3">
      <c r="A145" s="206" t="s">
        <v>353</v>
      </c>
      <c r="B145" s="206">
        <v>0</v>
      </c>
      <c r="C145" s="173">
        <v>0</v>
      </c>
      <c r="D145" s="199" t="str">
        <f t="shared" si="20"/>
        <v/>
      </c>
      <c r="E145" s="173">
        <v>1667</v>
      </c>
      <c r="F145" s="173">
        <v>1206</v>
      </c>
      <c r="G145" s="199">
        <f t="shared" si="21"/>
        <v>0.7234553089382123</v>
      </c>
      <c r="H145" s="199">
        <f t="shared" si="22"/>
        <v>-1</v>
      </c>
      <c r="I145" s="199">
        <f t="shared" si="23"/>
        <v>-1</v>
      </c>
      <c r="J145" s="199" t="str">
        <f t="shared" si="24"/>
        <v/>
      </c>
      <c r="K145" s="173">
        <v>5213</v>
      </c>
      <c r="L145" s="173">
        <v>3757</v>
      </c>
      <c r="M145" s="199">
        <f t="shared" si="25"/>
        <v>0.72069825436408974</v>
      </c>
      <c r="N145" s="173">
        <v>21050</v>
      </c>
      <c r="O145" s="173">
        <v>15236</v>
      </c>
      <c r="P145" s="199">
        <f t="shared" si="26"/>
        <v>0.72380047505938239</v>
      </c>
      <c r="Q145" s="199">
        <f t="shared" si="27"/>
        <v>-0.75235154394299286</v>
      </c>
      <c r="R145" s="199">
        <f t="shared" si="28"/>
        <v>-0.7534129692832765</v>
      </c>
      <c r="S145" s="199">
        <f t="shared" si="29"/>
        <v>-3.1022206952926457E-3</v>
      </c>
    </row>
    <row r="146" spans="1:19" ht="16.5" thickTop="1" thickBot="1" x14ac:dyDescent="0.3">
      <c r="A146" s="200" t="s">
        <v>143</v>
      </c>
      <c r="B146" s="280">
        <v>21951</v>
      </c>
      <c r="C146" s="201">
        <v>13730</v>
      </c>
      <c r="D146" s="202">
        <f t="shared" si="20"/>
        <v>0.62548403261810392</v>
      </c>
      <c r="E146" s="203">
        <v>12762</v>
      </c>
      <c r="F146" s="201">
        <v>10378</v>
      </c>
      <c r="G146" s="202">
        <f t="shared" si="21"/>
        <v>0.81319542391474686</v>
      </c>
      <c r="H146" s="202">
        <f t="shared" si="22"/>
        <v>0.72002820874471096</v>
      </c>
      <c r="I146" s="202">
        <f t="shared" si="23"/>
        <v>0.32299094237810744</v>
      </c>
      <c r="J146" s="204">
        <f t="shared" si="24"/>
        <v>-0.18771139129664294</v>
      </c>
      <c r="K146" s="205">
        <v>193374</v>
      </c>
      <c r="L146" s="201">
        <v>144205</v>
      </c>
      <c r="M146" s="202">
        <f t="shared" si="25"/>
        <v>0.74573107036106201</v>
      </c>
      <c r="N146" s="203">
        <v>153894</v>
      </c>
      <c r="O146" s="201">
        <v>124898</v>
      </c>
      <c r="P146" s="202">
        <f t="shared" si="26"/>
        <v>0.81158459719027387</v>
      </c>
      <c r="Q146" s="202">
        <f t="shared" si="27"/>
        <v>0.25654021599282628</v>
      </c>
      <c r="R146" s="202">
        <f t="shared" si="28"/>
        <v>0.15458213902544471</v>
      </c>
      <c r="S146" s="204">
        <f t="shared" si="29"/>
        <v>-6.5853526829211861E-2</v>
      </c>
    </row>
    <row r="147" spans="1:19" ht="14.25" thickTop="1" x14ac:dyDescent="0.25">
      <c r="A147" s="206" t="s">
        <v>84</v>
      </c>
      <c r="B147" s="206">
        <v>15230</v>
      </c>
      <c r="C147" s="173">
        <v>9506</v>
      </c>
      <c r="D147" s="199">
        <f t="shared" si="20"/>
        <v>0.6241628365068943</v>
      </c>
      <c r="E147" s="173">
        <v>12762</v>
      </c>
      <c r="F147" s="173">
        <v>10378</v>
      </c>
      <c r="G147" s="199">
        <f t="shared" si="21"/>
        <v>0.81319542391474686</v>
      </c>
      <c r="H147" s="199">
        <f t="shared" si="22"/>
        <v>0.1933866165177871</v>
      </c>
      <c r="I147" s="199">
        <f t="shared" si="23"/>
        <v>-8.4023896704567336E-2</v>
      </c>
      <c r="J147" s="199">
        <f t="shared" si="24"/>
        <v>-0.18903258740785256</v>
      </c>
      <c r="K147" s="173">
        <v>167038</v>
      </c>
      <c r="L147" s="173">
        <v>124996</v>
      </c>
      <c r="M147" s="199">
        <f t="shared" si="25"/>
        <v>0.74830876806475177</v>
      </c>
      <c r="N147" s="173">
        <v>153702</v>
      </c>
      <c r="O147" s="173">
        <v>124816</v>
      </c>
      <c r="P147" s="199">
        <f t="shared" si="26"/>
        <v>0.81206490481581239</v>
      </c>
      <c r="Q147" s="199">
        <f t="shared" si="27"/>
        <v>8.6765299085242775E-2</v>
      </c>
      <c r="R147" s="199">
        <f t="shared" si="28"/>
        <v>1.4421228047685197E-3</v>
      </c>
      <c r="S147" s="199">
        <f t="shared" si="29"/>
        <v>-6.3756136751060621E-2</v>
      </c>
    </row>
    <row r="148" spans="1:19" ht="14.25" thickBot="1" x14ac:dyDescent="0.3">
      <c r="A148" s="206" t="s">
        <v>349</v>
      </c>
      <c r="B148" s="206">
        <v>6721</v>
      </c>
      <c r="C148" s="173">
        <v>4224</v>
      </c>
      <c r="D148" s="199">
        <f t="shared" si="20"/>
        <v>0.62847790507364976</v>
      </c>
      <c r="E148" s="173">
        <v>0</v>
      </c>
      <c r="F148" s="173">
        <v>0</v>
      </c>
      <c r="G148" s="199" t="str">
        <f t="shared" si="21"/>
        <v/>
      </c>
      <c r="H148" s="199" t="str">
        <f t="shared" si="22"/>
        <v/>
      </c>
      <c r="I148" s="199" t="str">
        <f t="shared" si="23"/>
        <v/>
      </c>
      <c r="J148" s="199" t="str">
        <f t="shared" si="24"/>
        <v/>
      </c>
      <c r="K148" s="173">
        <v>26336</v>
      </c>
      <c r="L148" s="173">
        <v>19209</v>
      </c>
      <c r="M148" s="199">
        <f t="shared" si="25"/>
        <v>0.72938183475091134</v>
      </c>
      <c r="N148" s="173">
        <v>192</v>
      </c>
      <c r="O148" s="173">
        <v>82</v>
      </c>
      <c r="P148" s="199">
        <f t="shared" si="26"/>
        <v>0.42708333333333331</v>
      </c>
      <c r="Q148" s="199">
        <f t="shared" si="27"/>
        <v>136.16666666666666</v>
      </c>
      <c r="R148" s="199">
        <f t="shared" si="28"/>
        <v>233.2560975609756</v>
      </c>
      <c r="S148" s="199">
        <f t="shared" si="29"/>
        <v>0.30229850141757802</v>
      </c>
    </row>
    <row r="149" spans="1:19" ht="16.5" thickTop="1" thickBot="1" x14ac:dyDescent="0.3">
      <c r="A149" s="200" t="s">
        <v>141</v>
      </c>
      <c r="B149" s="280">
        <v>20736</v>
      </c>
      <c r="C149" s="201">
        <v>17656</v>
      </c>
      <c r="D149" s="202">
        <f t="shared" si="20"/>
        <v>0.85146604938271608</v>
      </c>
      <c r="E149" s="203">
        <v>20028</v>
      </c>
      <c r="F149" s="201">
        <v>15612</v>
      </c>
      <c r="G149" s="202">
        <f t="shared" si="21"/>
        <v>0.7795086878370282</v>
      </c>
      <c r="H149" s="202">
        <f t="shared" si="22"/>
        <v>3.5350509286998122E-2</v>
      </c>
      <c r="I149" s="202">
        <f t="shared" si="23"/>
        <v>0.13092492954137835</v>
      </c>
      <c r="J149" s="204">
        <f t="shared" si="24"/>
        <v>7.1957361545687881E-2</v>
      </c>
      <c r="K149" s="205">
        <v>224429</v>
      </c>
      <c r="L149" s="201">
        <v>179979</v>
      </c>
      <c r="M149" s="202">
        <f t="shared" si="25"/>
        <v>0.80194181678838294</v>
      </c>
      <c r="N149" s="203">
        <v>188940</v>
      </c>
      <c r="O149" s="201">
        <v>146993</v>
      </c>
      <c r="P149" s="202">
        <f t="shared" si="26"/>
        <v>0.77798772096961999</v>
      </c>
      <c r="Q149" s="202">
        <f t="shared" si="27"/>
        <v>0.18783211601566641</v>
      </c>
      <c r="R149" s="202">
        <f t="shared" si="28"/>
        <v>0.22440524378711912</v>
      </c>
      <c r="S149" s="204">
        <f t="shared" si="29"/>
        <v>2.3954095818762955E-2</v>
      </c>
    </row>
    <row r="150" spans="1:19" ht="14.25" thickTop="1" x14ac:dyDescent="0.25">
      <c r="A150" s="206" t="s">
        <v>98</v>
      </c>
      <c r="B150" s="206">
        <v>11436</v>
      </c>
      <c r="C150" s="173">
        <v>9272</v>
      </c>
      <c r="D150" s="199">
        <f t="shared" si="20"/>
        <v>0.81077299755159149</v>
      </c>
      <c r="E150" s="173">
        <v>11320</v>
      </c>
      <c r="F150" s="173">
        <v>8207</v>
      </c>
      <c r="G150" s="199">
        <f t="shared" si="21"/>
        <v>0.72499999999999998</v>
      </c>
      <c r="H150" s="199">
        <f t="shared" si="22"/>
        <v>1.0247349823321539E-2</v>
      </c>
      <c r="I150" s="199">
        <f t="shared" si="23"/>
        <v>0.12976727184111114</v>
      </c>
      <c r="J150" s="199">
        <f t="shared" si="24"/>
        <v>8.5772997551591512E-2</v>
      </c>
      <c r="K150" s="173">
        <v>138596</v>
      </c>
      <c r="L150" s="173">
        <v>108806</v>
      </c>
      <c r="M150" s="199">
        <f t="shared" si="25"/>
        <v>0.7850587318537332</v>
      </c>
      <c r="N150" s="173">
        <v>133680</v>
      </c>
      <c r="O150" s="173">
        <v>102625</v>
      </c>
      <c r="P150" s="199">
        <f t="shared" si="26"/>
        <v>0.76769150209455417</v>
      </c>
      <c r="Q150" s="199">
        <f t="shared" si="27"/>
        <v>3.6774386594853326E-2</v>
      </c>
      <c r="R150" s="199">
        <f t="shared" si="28"/>
        <v>6.0228989037758751E-2</v>
      </c>
      <c r="S150" s="199">
        <f t="shared" si="29"/>
        <v>1.7367229759179037E-2</v>
      </c>
    </row>
    <row r="151" spans="1:19" x14ac:dyDescent="0.25">
      <c r="A151" s="206" t="s">
        <v>84</v>
      </c>
      <c r="B151" s="206">
        <v>9300</v>
      </c>
      <c r="C151" s="173">
        <v>8384</v>
      </c>
      <c r="D151" s="199">
        <f t="shared" si="20"/>
        <v>0.90150537634408601</v>
      </c>
      <c r="E151" s="173">
        <v>8372</v>
      </c>
      <c r="F151" s="173">
        <v>7188</v>
      </c>
      <c r="G151" s="199">
        <f t="shared" si="21"/>
        <v>0.85857620640229337</v>
      </c>
      <c r="H151" s="199">
        <f t="shared" si="22"/>
        <v>0.11084567606306739</v>
      </c>
      <c r="I151" s="199">
        <f t="shared" si="23"/>
        <v>0.16638842515303276</v>
      </c>
      <c r="J151" s="199">
        <f t="shared" si="24"/>
        <v>4.2929169941792633E-2</v>
      </c>
      <c r="K151" s="173">
        <v>85281</v>
      </c>
      <c r="L151" s="173">
        <v>70781</v>
      </c>
      <c r="M151" s="199">
        <f t="shared" si="25"/>
        <v>0.82997385115090117</v>
      </c>
      <c r="N151" s="173">
        <v>51772</v>
      </c>
      <c r="O151" s="173">
        <v>42228</v>
      </c>
      <c r="P151" s="199">
        <f t="shared" si="26"/>
        <v>0.81565324886038781</v>
      </c>
      <c r="Q151" s="199">
        <f t="shared" si="27"/>
        <v>0.64724175229853964</v>
      </c>
      <c r="R151" s="199">
        <f t="shared" si="28"/>
        <v>0.67616273562565121</v>
      </c>
      <c r="S151" s="199">
        <f t="shared" si="29"/>
        <v>1.4320602290513351E-2</v>
      </c>
    </row>
    <row r="152" spans="1:19" x14ac:dyDescent="0.25">
      <c r="A152" s="206" t="s">
        <v>103</v>
      </c>
      <c r="B152" s="206">
        <v>0</v>
      </c>
      <c r="C152" s="173">
        <v>0</v>
      </c>
      <c r="D152" s="199" t="str">
        <f t="shared" si="20"/>
        <v/>
      </c>
      <c r="E152" s="173">
        <v>0</v>
      </c>
      <c r="F152" s="173">
        <v>0</v>
      </c>
      <c r="G152" s="199" t="str">
        <f t="shared" si="21"/>
        <v/>
      </c>
      <c r="H152" s="199" t="str">
        <f t="shared" si="22"/>
        <v/>
      </c>
      <c r="I152" s="199" t="str">
        <f t="shared" si="23"/>
        <v/>
      </c>
      <c r="J152" s="199" t="str">
        <f t="shared" si="24"/>
        <v/>
      </c>
      <c r="K152" s="173">
        <v>174</v>
      </c>
      <c r="L152" s="173">
        <v>171</v>
      </c>
      <c r="M152" s="199">
        <f t="shared" si="25"/>
        <v>0.98275862068965514</v>
      </c>
      <c r="N152" s="173">
        <v>318</v>
      </c>
      <c r="O152" s="173">
        <v>312</v>
      </c>
      <c r="P152" s="199">
        <f t="shared" si="26"/>
        <v>0.98113207547169812</v>
      </c>
      <c r="Q152" s="199">
        <f t="shared" si="27"/>
        <v>-0.45283018867924529</v>
      </c>
      <c r="R152" s="199">
        <f t="shared" si="28"/>
        <v>-0.45192307692307687</v>
      </c>
      <c r="S152" s="199">
        <f t="shared" si="29"/>
        <v>1.6265452179570206E-3</v>
      </c>
    </row>
    <row r="153" spans="1:19" ht="14.25" thickBot="1" x14ac:dyDescent="0.3">
      <c r="A153" s="206" t="s">
        <v>349</v>
      </c>
      <c r="B153" s="206">
        <v>0</v>
      </c>
      <c r="C153" s="173">
        <v>0</v>
      </c>
      <c r="D153" s="199" t="str">
        <f t="shared" si="20"/>
        <v/>
      </c>
      <c r="E153" s="173">
        <v>336</v>
      </c>
      <c r="F153" s="173">
        <v>217</v>
      </c>
      <c r="G153" s="199">
        <f t="shared" si="21"/>
        <v>0.64583333333333337</v>
      </c>
      <c r="H153" s="199">
        <f t="shared" si="22"/>
        <v>-1</v>
      </c>
      <c r="I153" s="199">
        <f t="shared" si="23"/>
        <v>-1</v>
      </c>
      <c r="J153" s="199" t="str">
        <f t="shared" si="24"/>
        <v/>
      </c>
      <c r="K153" s="173">
        <v>378</v>
      </c>
      <c r="L153" s="173">
        <v>221</v>
      </c>
      <c r="M153" s="199">
        <f t="shared" si="25"/>
        <v>0.58465608465608465</v>
      </c>
      <c r="N153" s="173">
        <v>3170</v>
      </c>
      <c r="O153" s="173">
        <v>1828</v>
      </c>
      <c r="P153" s="199">
        <f t="shared" si="26"/>
        <v>0.57665615141955839</v>
      </c>
      <c r="Q153" s="199">
        <f t="shared" si="27"/>
        <v>-0.88075709779179812</v>
      </c>
      <c r="R153" s="199">
        <f t="shared" si="28"/>
        <v>-0.87910284463894972</v>
      </c>
      <c r="S153" s="199">
        <f t="shared" si="29"/>
        <v>7.9999332365262577E-3</v>
      </c>
    </row>
    <row r="154" spans="1:19" ht="16.5" thickTop="1" thickBot="1" x14ac:dyDescent="0.3">
      <c r="A154" s="200" t="s">
        <v>138</v>
      </c>
      <c r="B154" s="280">
        <v>18407</v>
      </c>
      <c r="C154" s="201">
        <v>14903</v>
      </c>
      <c r="D154" s="202">
        <f t="shared" si="20"/>
        <v>0.80963763785516385</v>
      </c>
      <c r="E154" s="203">
        <v>19814</v>
      </c>
      <c r="F154" s="201">
        <v>15994</v>
      </c>
      <c r="G154" s="202">
        <f t="shared" si="21"/>
        <v>0.80720702533562128</v>
      </c>
      <c r="H154" s="202">
        <f t="shared" si="22"/>
        <v>-7.1010396689209609E-2</v>
      </c>
      <c r="I154" s="202">
        <f t="shared" si="23"/>
        <v>-6.8213079904964391E-2</v>
      </c>
      <c r="J154" s="204">
        <f t="shared" si="24"/>
        <v>2.4306125195425743E-3</v>
      </c>
      <c r="K154" s="205">
        <v>233212</v>
      </c>
      <c r="L154" s="201">
        <v>186902</v>
      </c>
      <c r="M154" s="202">
        <f t="shared" si="25"/>
        <v>0.80142531259111882</v>
      </c>
      <c r="N154" s="203">
        <v>229216</v>
      </c>
      <c r="O154" s="201">
        <v>180324</v>
      </c>
      <c r="P154" s="202">
        <f t="shared" si="26"/>
        <v>0.7866990087951975</v>
      </c>
      <c r="Q154" s="202">
        <f t="shared" si="27"/>
        <v>1.7433337986876962E-2</v>
      </c>
      <c r="R154" s="202">
        <f t="shared" si="28"/>
        <v>3.6478782635700258E-2</v>
      </c>
      <c r="S154" s="204">
        <f t="shared" si="29"/>
        <v>1.4726303795921325E-2</v>
      </c>
    </row>
    <row r="155" spans="1:19" ht="14.25" thickTop="1" x14ac:dyDescent="0.25">
      <c r="A155" s="206" t="s">
        <v>358</v>
      </c>
      <c r="B155" s="206">
        <v>10840</v>
      </c>
      <c r="C155" s="173">
        <v>9222</v>
      </c>
      <c r="D155" s="199">
        <f t="shared" si="20"/>
        <v>0.85073800738007377</v>
      </c>
      <c r="E155" s="173">
        <v>0</v>
      </c>
      <c r="F155" s="173">
        <v>0</v>
      </c>
      <c r="G155" s="199" t="str">
        <f t="shared" si="21"/>
        <v/>
      </c>
      <c r="H155" s="199" t="str">
        <f t="shared" si="22"/>
        <v/>
      </c>
      <c r="I155" s="199" t="str">
        <f t="shared" si="23"/>
        <v/>
      </c>
      <c r="J155" s="199" t="str">
        <f t="shared" si="24"/>
        <v/>
      </c>
      <c r="K155" s="173">
        <v>103591</v>
      </c>
      <c r="L155" s="173">
        <v>86125</v>
      </c>
      <c r="M155" s="199">
        <f t="shared" si="25"/>
        <v>0.83139461922367774</v>
      </c>
      <c r="N155" s="173">
        <v>0</v>
      </c>
      <c r="O155" s="173">
        <v>0</v>
      </c>
      <c r="P155" s="199" t="str">
        <f t="shared" si="26"/>
        <v/>
      </c>
      <c r="Q155" s="199" t="str">
        <f t="shared" si="27"/>
        <v/>
      </c>
      <c r="R155" s="199" t="str">
        <f t="shared" si="28"/>
        <v/>
      </c>
      <c r="S155" s="199" t="str">
        <f t="shared" si="29"/>
        <v/>
      </c>
    </row>
    <row r="156" spans="1:19" x14ac:dyDescent="0.25">
      <c r="A156" s="206" t="s">
        <v>349</v>
      </c>
      <c r="B156" s="206">
        <v>7567</v>
      </c>
      <c r="C156" s="173">
        <v>5681</v>
      </c>
      <c r="D156" s="199">
        <f t="shared" si="20"/>
        <v>0.75075987841945291</v>
      </c>
      <c r="E156" s="173">
        <v>7390</v>
      </c>
      <c r="F156" s="173">
        <v>5323</v>
      </c>
      <c r="G156" s="199">
        <f t="shared" si="21"/>
        <v>0.72029769959404599</v>
      </c>
      <c r="H156" s="199">
        <f t="shared" si="22"/>
        <v>2.3951285520974253E-2</v>
      </c>
      <c r="I156" s="199">
        <f t="shared" si="23"/>
        <v>6.725530715761785E-2</v>
      </c>
      <c r="J156" s="199">
        <f t="shared" si="24"/>
        <v>3.0462178825406916E-2</v>
      </c>
      <c r="K156" s="173">
        <v>84947</v>
      </c>
      <c r="L156" s="173">
        <v>63055</v>
      </c>
      <c r="M156" s="199">
        <f t="shared" si="25"/>
        <v>0.74228636679341231</v>
      </c>
      <c r="N156" s="173">
        <v>104854</v>
      </c>
      <c r="O156" s="173">
        <v>73019</v>
      </c>
      <c r="P156" s="199">
        <f t="shared" si="26"/>
        <v>0.69638735765922144</v>
      </c>
      <c r="Q156" s="199">
        <f t="shared" si="27"/>
        <v>-0.18985446430274477</v>
      </c>
      <c r="R156" s="199">
        <f t="shared" si="28"/>
        <v>-0.13645763431435654</v>
      </c>
      <c r="S156" s="199">
        <f t="shared" si="29"/>
        <v>4.5899009134190871E-2</v>
      </c>
    </row>
    <row r="157" spans="1:19" ht="14.25" thickBot="1" x14ac:dyDescent="0.3">
      <c r="A157" s="206" t="s">
        <v>84</v>
      </c>
      <c r="B157" s="206">
        <v>0</v>
      </c>
      <c r="C157" s="173">
        <v>0</v>
      </c>
      <c r="D157" s="199" t="str">
        <f t="shared" si="20"/>
        <v/>
      </c>
      <c r="E157" s="173">
        <v>12424</v>
      </c>
      <c r="F157" s="173">
        <v>10671</v>
      </c>
      <c r="G157" s="199">
        <f t="shared" si="21"/>
        <v>0.85890212491951068</v>
      </c>
      <c r="H157" s="199">
        <f t="shared" si="22"/>
        <v>-1</v>
      </c>
      <c r="I157" s="199">
        <f t="shared" si="23"/>
        <v>-1</v>
      </c>
      <c r="J157" s="199" t="str">
        <f t="shared" si="24"/>
        <v/>
      </c>
      <c r="K157" s="173">
        <v>44674</v>
      </c>
      <c r="L157" s="173">
        <v>37722</v>
      </c>
      <c r="M157" s="199">
        <f t="shared" si="25"/>
        <v>0.84438375789049558</v>
      </c>
      <c r="N157" s="173">
        <v>124362</v>
      </c>
      <c r="O157" s="173">
        <v>107305</v>
      </c>
      <c r="P157" s="199">
        <f t="shared" si="26"/>
        <v>0.86284395554912274</v>
      </c>
      <c r="Q157" s="199">
        <f t="shared" si="27"/>
        <v>-0.64077451311493872</v>
      </c>
      <c r="R157" s="199">
        <f t="shared" si="28"/>
        <v>-0.64845999720423086</v>
      </c>
      <c r="S157" s="199">
        <f t="shared" si="29"/>
        <v>-1.8460197658627164E-2</v>
      </c>
    </row>
    <row r="158" spans="1:19" ht="16.5" thickTop="1" thickBot="1" x14ac:dyDescent="0.3">
      <c r="A158" s="200" t="s">
        <v>149</v>
      </c>
      <c r="B158" s="280">
        <v>15571</v>
      </c>
      <c r="C158" s="201">
        <v>11519</v>
      </c>
      <c r="D158" s="202">
        <f t="shared" si="20"/>
        <v>0.73977265429323746</v>
      </c>
      <c r="E158" s="203">
        <v>10318</v>
      </c>
      <c r="F158" s="201">
        <v>9194</v>
      </c>
      <c r="G158" s="202">
        <f t="shared" si="21"/>
        <v>0.89106415972087616</v>
      </c>
      <c r="H158" s="202">
        <f t="shared" si="22"/>
        <v>0.50911029269238228</v>
      </c>
      <c r="I158" s="202">
        <f t="shared" si="23"/>
        <v>0.25288231455296928</v>
      </c>
      <c r="J158" s="204">
        <f t="shared" si="24"/>
        <v>-0.1512915054276387</v>
      </c>
      <c r="K158" s="205">
        <v>129542</v>
      </c>
      <c r="L158" s="201">
        <v>98333</v>
      </c>
      <c r="M158" s="202">
        <f t="shared" si="25"/>
        <v>0.75908199657254016</v>
      </c>
      <c r="N158" s="203">
        <v>121825</v>
      </c>
      <c r="O158" s="201">
        <v>96872</v>
      </c>
      <c r="P158" s="202">
        <f t="shared" si="26"/>
        <v>0.79517340447363016</v>
      </c>
      <c r="Q158" s="202">
        <f t="shared" si="27"/>
        <v>6.3344962035706942E-2</v>
      </c>
      <c r="R158" s="202">
        <f t="shared" si="28"/>
        <v>1.5081757370550841E-2</v>
      </c>
      <c r="S158" s="204">
        <f t="shared" si="29"/>
        <v>-3.609140790109E-2</v>
      </c>
    </row>
    <row r="159" spans="1:19" ht="14.25" thickTop="1" x14ac:dyDescent="0.25">
      <c r="A159" s="206" t="s">
        <v>358</v>
      </c>
      <c r="B159" s="206">
        <v>7208</v>
      </c>
      <c r="C159" s="173">
        <v>4399</v>
      </c>
      <c r="D159" s="199">
        <f t="shared" si="20"/>
        <v>0.61029411764705888</v>
      </c>
      <c r="E159" s="173">
        <v>0</v>
      </c>
      <c r="F159" s="173">
        <v>0</v>
      </c>
      <c r="G159" s="199" t="str">
        <f t="shared" si="21"/>
        <v/>
      </c>
      <c r="H159" s="199" t="str">
        <f t="shared" si="22"/>
        <v/>
      </c>
      <c r="I159" s="199" t="str">
        <f t="shared" si="23"/>
        <v/>
      </c>
      <c r="J159" s="199" t="str">
        <f t="shared" si="24"/>
        <v/>
      </c>
      <c r="K159" s="173">
        <v>45560</v>
      </c>
      <c r="L159" s="173">
        <v>29682</v>
      </c>
      <c r="M159" s="199">
        <f t="shared" si="25"/>
        <v>0.65149253731343282</v>
      </c>
      <c r="N159" s="173">
        <v>0</v>
      </c>
      <c r="O159" s="173">
        <v>0</v>
      </c>
      <c r="P159" s="199" t="str">
        <f t="shared" si="26"/>
        <v/>
      </c>
      <c r="Q159" s="199" t="str">
        <f t="shared" si="27"/>
        <v/>
      </c>
      <c r="R159" s="199" t="str">
        <f t="shared" si="28"/>
        <v/>
      </c>
      <c r="S159" s="199" t="str">
        <f t="shared" si="29"/>
        <v/>
      </c>
    </row>
    <row r="160" spans="1:19" x14ac:dyDescent="0.25">
      <c r="A160" s="206" t="s">
        <v>349</v>
      </c>
      <c r="B160" s="206">
        <v>5552</v>
      </c>
      <c r="C160" s="173">
        <v>4512</v>
      </c>
      <c r="D160" s="199">
        <f t="shared" si="20"/>
        <v>0.81268011527377526</v>
      </c>
      <c r="E160" s="173">
        <v>0</v>
      </c>
      <c r="F160" s="173">
        <v>0</v>
      </c>
      <c r="G160" s="199" t="str">
        <f t="shared" si="21"/>
        <v/>
      </c>
      <c r="H160" s="199" t="str">
        <f t="shared" si="22"/>
        <v/>
      </c>
      <c r="I160" s="199" t="str">
        <f t="shared" si="23"/>
        <v/>
      </c>
      <c r="J160" s="199" t="str">
        <f t="shared" si="24"/>
        <v/>
      </c>
      <c r="K160" s="173">
        <v>6696</v>
      </c>
      <c r="L160" s="173">
        <v>5380</v>
      </c>
      <c r="M160" s="199">
        <f t="shared" si="25"/>
        <v>0.80346475507765835</v>
      </c>
      <c r="N160" s="173">
        <v>0</v>
      </c>
      <c r="O160" s="173">
        <v>0</v>
      </c>
      <c r="P160" s="199" t="str">
        <f t="shared" si="26"/>
        <v/>
      </c>
      <c r="Q160" s="199" t="str">
        <f t="shared" si="27"/>
        <v/>
      </c>
      <c r="R160" s="199" t="str">
        <f t="shared" si="28"/>
        <v/>
      </c>
      <c r="S160" s="199" t="str">
        <f t="shared" si="29"/>
        <v/>
      </c>
    </row>
    <row r="161" spans="1:19" x14ac:dyDescent="0.25">
      <c r="A161" s="206" t="s">
        <v>350</v>
      </c>
      <c r="B161" s="206">
        <v>2811</v>
      </c>
      <c r="C161" s="173">
        <v>2608</v>
      </c>
      <c r="D161" s="199">
        <f t="shared" si="20"/>
        <v>0.92778370686588407</v>
      </c>
      <c r="E161" s="173">
        <v>2022</v>
      </c>
      <c r="F161" s="173">
        <v>1881</v>
      </c>
      <c r="G161" s="199">
        <f t="shared" si="21"/>
        <v>0.93026706231454004</v>
      </c>
      <c r="H161" s="199">
        <f t="shared" si="22"/>
        <v>0.39020771513353125</v>
      </c>
      <c r="I161" s="199">
        <f t="shared" si="23"/>
        <v>0.38649654439128134</v>
      </c>
      <c r="J161" s="199">
        <f t="shared" si="24"/>
        <v>-2.4833554486559661E-3</v>
      </c>
      <c r="K161" s="173">
        <v>29019</v>
      </c>
      <c r="L161" s="173">
        <v>26880</v>
      </c>
      <c r="M161" s="199">
        <f t="shared" si="25"/>
        <v>0.9262896722836762</v>
      </c>
      <c r="N161" s="173">
        <v>23304</v>
      </c>
      <c r="O161" s="173">
        <v>20127</v>
      </c>
      <c r="P161" s="199">
        <f t="shared" si="26"/>
        <v>0.86367147270854794</v>
      </c>
      <c r="Q161" s="199">
        <f t="shared" si="27"/>
        <v>0.24523686920700305</v>
      </c>
      <c r="R161" s="199">
        <f t="shared" si="28"/>
        <v>0.33551945148308238</v>
      </c>
      <c r="S161" s="199">
        <f t="shared" si="29"/>
        <v>6.2618199575128264E-2</v>
      </c>
    </row>
    <row r="162" spans="1:19" ht="14.25" thickBot="1" x14ac:dyDescent="0.3">
      <c r="A162" s="206" t="s">
        <v>84</v>
      </c>
      <c r="B162" s="206">
        <v>0</v>
      </c>
      <c r="C162" s="173">
        <v>0</v>
      </c>
      <c r="D162" s="199" t="str">
        <f t="shared" si="20"/>
        <v/>
      </c>
      <c r="E162" s="173">
        <v>8296</v>
      </c>
      <c r="F162" s="173">
        <v>7313</v>
      </c>
      <c r="G162" s="199">
        <f t="shared" si="21"/>
        <v>0.88150916104146582</v>
      </c>
      <c r="H162" s="199">
        <f t="shared" si="22"/>
        <v>-1</v>
      </c>
      <c r="I162" s="199">
        <f t="shared" si="23"/>
        <v>-1</v>
      </c>
      <c r="J162" s="199" t="str">
        <f t="shared" si="24"/>
        <v/>
      </c>
      <c r="K162" s="173">
        <v>48267</v>
      </c>
      <c r="L162" s="173">
        <v>36391</v>
      </c>
      <c r="M162" s="199">
        <f t="shared" si="25"/>
        <v>0.75395197546978265</v>
      </c>
      <c r="N162" s="173">
        <v>98521</v>
      </c>
      <c r="O162" s="173">
        <v>76745</v>
      </c>
      <c r="P162" s="199">
        <f t="shared" si="26"/>
        <v>0.77897098080612259</v>
      </c>
      <c r="Q162" s="199">
        <f t="shared" si="27"/>
        <v>-0.51008414449711226</v>
      </c>
      <c r="R162" s="199">
        <f t="shared" si="28"/>
        <v>-0.52581927161378594</v>
      </c>
      <c r="S162" s="199">
        <f t="shared" si="29"/>
        <v>-2.5019005336339939E-2</v>
      </c>
    </row>
    <row r="163" spans="1:19" ht="16.5" thickTop="1" thickBot="1" x14ac:dyDescent="0.3">
      <c r="A163" s="200" t="s">
        <v>148</v>
      </c>
      <c r="B163" s="280">
        <v>15514</v>
      </c>
      <c r="C163" s="201">
        <v>12408</v>
      </c>
      <c r="D163" s="202">
        <f t="shared" si="20"/>
        <v>0.79979373469124659</v>
      </c>
      <c r="E163" s="203">
        <v>11413</v>
      </c>
      <c r="F163" s="201">
        <v>8944</v>
      </c>
      <c r="G163" s="202">
        <f t="shared" si="21"/>
        <v>0.78366774730570399</v>
      </c>
      <c r="H163" s="202">
        <f t="shared" si="22"/>
        <v>0.35932708315079287</v>
      </c>
      <c r="I163" s="202">
        <f t="shared" si="23"/>
        <v>0.38729874776386408</v>
      </c>
      <c r="J163" s="204">
        <f t="shared" si="24"/>
        <v>1.6125987385542606E-2</v>
      </c>
      <c r="K163" s="205">
        <v>150188</v>
      </c>
      <c r="L163" s="201">
        <v>120576</v>
      </c>
      <c r="M163" s="202">
        <f t="shared" si="25"/>
        <v>0.80283378166031905</v>
      </c>
      <c r="N163" s="203">
        <v>130132</v>
      </c>
      <c r="O163" s="201">
        <v>111038</v>
      </c>
      <c r="P163" s="202">
        <f t="shared" si="26"/>
        <v>0.85327206221375218</v>
      </c>
      <c r="Q163" s="202">
        <f t="shared" si="27"/>
        <v>0.15412043156179878</v>
      </c>
      <c r="R163" s="202">
        <f t="shared" si="28"/>
        <v>8.5898521226967395E-2</v>
      </c>
      <c r="S163" s="204">
        <f t="shared" si="29"/>
        <v>-5.0438280553433135E-2</v>
      </c>
    </row>
    <row r="164" spans="1:19" ht="14.25" thickTop="1" x14ac:dyDescent="0.25">
      <c r="A164" s="206" t="s">
        <v>358</v>
      </c>
      <c r="B164" s="206">
        <v>11926</v>
      </c>
      <c r="C164" s="173">
        <v>9637</v>
      </c>
      <c r="D164" s="199">
        <f t="shared" si="20"/>
        <v>0.80806640952540665</v>
      </c>
      <c r="E164" s="173">
        <v>0</v>
      </c>
      <c r="F164" s="173">
        <v>0</v>
      </c>
      <c r="G164" s="199" t="str">
        <f t="shared" si="21"/>
        <v/>
      </c>
      <c r="H164" s="199" t="str">
        <f t="shared" si="22"/>
        <v/>
      </c>
      <c r="I164" s="199" t="str">
        <f t="shared" si="23"/>
        <v/>
      </c>
      <c r="J164" s="199" t="str">
        <f t="shared" si="24"/>
        <v/>
      </c>
      <c r="K164" s="173">
        <v>92140</v>
      </c>
      <c r="L164" s="173">
        <v>75753</v>
      </c>
      <c r="M164" s="199">
        <f t="shared" si="25"/>
        <v>0.82215107445192104</v>
      </c>
      <c r="N164" s="173">
        <v>0</v>
      </c>
      <c r="O164" s="173">
        <v>0</v>
      </c>
      <c r="P164" s="199" t="str">
        <f t="shared" si="26"/>
        <v/>
      </c>
      <c r="Q164" s="199" t="str">
        <f t="shared" si="27"/>
        <v/>
      </c>
      <c r="R164" s="199" t="str">
        <f t="shared" si="28"/>
        <v/>
      </c>
      <c r="S164" s="199" t="str">
        <f t="shared" si="29"/>
        <v/>
      </c>
    </row>
    <row r="165" spans="1:19" x14ac:dyDescent="0.25">
      <c r="A165" s="206" t="s">
        <v>349</v>
      </c>
      <c r="B165" s="206">
        <v>3588</v>
      </c>
      <c r="C165" s="173">
        <v>2771</v>
      </c>
      <c r="D165" s="199">
        <f t="shared" si="20"/>
        <v>0.77229654403567449</v>
      </c>
      <c r="E165" s="173">
        <v>3728</v>
      </c>
      <c r="F165" s="173">
        <v>2709</v>
      </c>
      <c r="G165" s="199">
        <f t="shared" si="21"/>
        <v>0.72666309012875541</v>
      </c>
      <c r="H165" s="199">
        <f t="shared" si="22"/>
        <v>-3.7553648068669565E-2</v>
      </c>
      <c r="I165" s="199">
        <f t="shared" si="23"/>
        <v>2.288667404946465E-2</v>
      </c>
      <c r="J165" s="199">
        <f t="shared" si="24"/>
        <v>4.5633453906919086E-2</v>
      </c>
      <c r="K165" s="173">
        <v>32685</v>
      </c>
      <c r="L165" s="173">
        <v>24967</v>
      </c>
      <c r="M165" s="199">
        <f t="shared" si="25"/>
        <v>0.76386721737800212</v>
      </c>
      <c r="N165" s="173">
        <v>36388</v>
      </c>
      <c r="O165" s="173">
        <v>27594</v>
      </c>
      <c r="P165" s="199">
        <f t="shared" si="26"/>
        <v>0.75832692096295484</v>
      </c>
      <c r="Q165" s="199">
        <f t="shared" si="27"/>
        <v>-0.10176431790700236</v>
      </c>
      <c r="R165" s="199">
        <f t="shared" si="28"/>
        <v>-9.5201855475828046E-2</v>
      </c>
      <c r="S165" s="199">
        <f t="shared" si="29"/>
        <v>5.5402964150472744E-3</v>
      </c>
    </row>
    <row r="166" spans="1:19" ht="14.25" thickBot="1" x14ac:dyDescent="0.3">
      <c r="A166" s="206" t="s">
        <v>84</v>
      </c>
      <c r="B166" s="206">
        <v>0</v>
      </c>
      <c r="C166" s="173">
        <v>0</v>
      </c>
      <c r="D166" s="199" t="str">
        <f t="shared" si="20"/>
        <v/>
      </c>
      <c r="E166" s="173">
        <v>7685</v>
      </c>
      <c r="F166" s="173">
        <v>6235</v>
      </c>
      <c r="G166" s="199">
        <f t="shared" si="21"/>
        <v>0.81132075471698117</v>
      </c>
      <c r="H166" s="199">
        <f t="shared" si="22"/>
        <v>-1</v>
      </c>
      <c r="I166" s="199">
        <f t="shared" si="23"/>
        <v>-1</v>
      </c>
      <c r="J166" s="199" t="str">
        <f t="shared" si="24"/>
        <v/>
      </c>
      <c r="K166" s="173">
        <v>25363</v>
      </c>
      <c r="L166" s="173">
        <v>19856</v>
      </c>
      <c r="M166" s="199">
        <f t="shared" si="25"/>
        <v>0.78287268856207859</v>
      </c>
      <c r="N166" s="173">
        <v>93744</v>
      </c>
      <c r="O166" s="173">
        <v>83444</v>
      </c>
      <c r="P166" s="199">
        <f t="shared" si="26"/>
        <v>0.89012630141662397</v>
      </c>
      <c r="Q166" s="199">
        <f t="shared" si="27"/>
        <v>-0.7294440177504693</v>
      </c>
      <c r="R166" s="199">
        <f t="shared" si="28"/>
        <v>-0.76204400556061547</v>
      </c>
      <c r="S166" s="199">
        <f t="shared" si="29"/>
        <v>-0.10725361285454538</v>
      </c>
    </row>
    <row r="167" spans="1:19" ht="16.5" thickTop="1" thickBot="1" x14ac:dyDescent="0.3">
      <c r="A167" s="200" t="s">
        <v>146</v>
      </c>
      <c r="B167" s="280">
        <v>15251</v>
      </c>
      <c r="C167" s="201">
        <v>11211</v>
      </c>
      <c r="D167" s="202">
        <f t="shared" si="20"/>
        <v>0.73509933774834435</v>
      </c>
      <c r="E167" s="203">
        <v>10470</v>
      </c>
      <c r="F167" s="201">
        <v>8633</v>
      </c>
      <c r="G167" s="202">
        <f t="shared" si="21"/>
        <v>0.82454632282712514</v>
      </c>
      <c r="H167" s="202">
        <f t="shared" si="22"/>
        <v>0.45663801337153775</v>
      </c>
      <c r="I167" s="202">
        <f t="shared" si="23"/>
        <v>0.29862156840032439</v>
      </c>
      <c r="J167" s="204">
        <f t="shared" si="24"/>
        <v>-8.9446985078780794E-2</v>
      </c>
      <c r="K167" s="205">
        <v>139716</v>
      </c>
      <c r="L167" s="201">
        <v>107711</v>
      </c>
      <c r="M167" s="202">
        <f t="shared" si="25"/>
        <v>0.77092816857052882</v>
      </c>
      <c r="N167" s="203">
        <v>112953</v>
      </c>
      <c r="O167" s="201">
        <v>92895</v>
      </c>
      <c r="P167" s="202">
        <f t="shared" si="26"/>
        <v>0.82242171522668717</v>
      </c>
      <c r="Q167" s="202">
        <f t="shared" si="27"/>
        <v>0.23693925792143644</v>
      </c>
      <c r="R167" s="202">
        <f t="shared" si="28"/>
        <v>0.15949189945637543</v>
      </c>
      <c r="S167" s="204">
        <f t="shared" si="29"/>
        <v>-5.1493546656158351E-2</v>
      </c>
    </row>
    <row r="168" spans="1:19" ht="14.25" thickTop="1" x14ac:dyDescent="0.25">
      <c r="A168" s="206" t="s">
        <v>349</v>
      </c>
      <c r="B168" s="206">
        <v>6824</v>
      </c>
      <c r="C168" s="173">
        <v>4627</v>
      </c>
      <c r="D168" s="199">
        <f t="shared" si="20"/>
        <v>0.67804806565064479</v>
      </c>
      <c r="E168" s="173">
        <v>1129</v>
      </c>
      <c r="F168" s="173">
        <v>1032</v>
      </c>
      <c r="G168" s="199">
        <f t="shared" si="21"/>
        <v>0.91408325952170066</v>
      </c>
      <c r="H168" s="199">
        <f t="shared" si="22"/>
        <v>5.044286979627989</v>
      </c>
      <c r="I168" s="199">
        <f t="shared" si="23"/>
        <v>3.4835271317829459</v>
      </c>
      <c r="J168" s="199">
        <f t="shared" si="24"/>
        <v>-0.23603519387105587</v>
      </c>
      <c r="K168" s="173">
        <v>34504</v>
      </c>
      <c r="L168" s="173">
        <v>25210</v>
      </c>
      <c r="M168" s="199">
        <f t="shared" si="25"/>
        <v>0.73063992580570369</v>
      </c>
      <c r="N168" s="173">
        <v>1513</v>
      </c>
      <c r="O168" s="173">
        <v>1330</v>
      </c>
      <c r="P168" s="199">
        <f t="shared" si="26"/>
        <v>0.87904824851288832</v>
      </c>
      <c r="Q168" s="199">
        <f t="shared" si="27"/>
        <v>21.805023132848646</v>
      </c>
      <c r="R168" s="199">
        <f t="shared" si="28"/>
        <v>17.954887218045112</v>
      </c>
      <c r="S168" s="199">
        <f t="shared" si="29"/>
        <v>-0.14840832270718463</v>
      </c>
    </row>
    <row r="169" spans="1:19" x14ac:dyDescent="0.25">
      <c r="A169" s="206" t="s">
        <v>350</v>
      </c>
      <c r="B169" s="206">
        <v>4597</v>
      </c>
      <c r="C169" s="173">
        <v>3470</v>
      </c>
      <c r="D169" s="199">
        <f t="shared" si="20"/>
        <v>0.75484011311725041</v>
      </c>
      <c r="E169" s="173">
        <v>5560</v>
      </c>
      <c r="F169" s="173">
        <v>4645</v>
      </c>
      <c r="G169" s="199">
        <f t="shared" si="21"/>
        <v>0.83543165467625902</v>
      </c>
      <c r="H169" s="199">
        <f t="shared" si="22"/>
        <v>-0.17320143884892081</v>
      </c>
      <c r="I169" s="199">
        <f t="shared" si="23"/>
        <v>-0.25296017222820233</v>
      </c>
      <c r="J169" s="199">
        <f t="shared" si="24"/>
        <v>-8.0591541559008606E-2</v>
      </c>
      <c r="K169" s="173">
        <v>59657</v>
      </c>
      <c r="L169" s="173">
        <v>47921</v>
      </c>
      <c r="M169" s="199">
        <f t="shared" si="25"/>
        <v>0.80327539098513168</v>
      </c>
      <c r="N169" s="173">
        <v>66630</v>
      </c>
      <c r="O169" s="173">
        <v>55672</v>
      </c>
      <c r="P169" s="199">
        <f t="shared" si="26"/>
        <v>0.83553954675071285</v>
      </c>
      <c r="Q169" s="199">
        <f t="shared" si="27"/>
        <v>-0.10465255890739911</v>
      </c>
      <c r="R169" s="199">
        <f t="shared" si="28"/>
        <v>-0.1392261819226901</v>
      </c>
      <c r="S169" s="199">
        <f t="shared" si="29"/>
        <v>-3.2264155765581171E-2</v>
      </c>
    </row>
    <row r="170" spans="1:19" x14ac:dyDescent="0.25">
      <c r="A170" s="206" t="s">
        <v>358</v>
      </c>
      <c r="B170" s="206">
        <v>3830</v>
      </c>
      <c r="C170" s="173">
        <v>3114</v>
      </c>
      <c r="D170" s="199">
        <f t="shared" si="20"/>
        <v>0.81305483028720626</v>
      </c>
      <c r="E170" s="173">
        <v>0</v>
      </c>
      <c r="F170" s="173">
        <v>0</v>
      </c>
      <c r="G170" s="199" t="str">
        <f t="shared" si="21"/>
        <v/>
      </c>
      <c r="H170" s="199" t="str">
        <f t="shared" si="22"/>
        <v/>
      </c>
      <c r="I170" s="199" t="str">
        <f t="shared" si="23"/>
        <v/>
      </c>
      <c r="J170" s="199" t="str">
        <f t="shared" si="24"/>
        <v/>
      </c>
      <c r="K170" s="173">
        <v>30042</v>
      </c>
      <c r="L170" s="173">
        <v>24054</v>
      </c>
      <c r="M170" s="199">
        <f t="shared" si="25"/>
        <v>0.8006790493309367</v>
      </c>
      <c r="N170" s="173">
        <v>0</v>
      </c>
      <c r="O170" s="173">
        <v>0</v>
      </c>
      <c r="P170" s="199" t="str">
        <f t="shared" si="26"/>
        <v/>
      </c>
      <c r="Q170" s="199" t="str">
        <f t="shared" si="27"/>
        <v/>
      </c>
      <c r="R170" s="199" t="str">
        <f t="shared" si="28"/>
        <v/>
      </c>
      <c r="S170" s="199" t="str">
        <f t="shared" si="29"/>
        <v/>
      </c>
    </row>
    <row r="171" spans="1:19" ht="14.25" thickBot="1" x14ac:dyDescent="0.3">
      <c r="A171" s="206" t="s">
        <v>84</v>
      </c>
      <c r="B171" s="206">
        <v>0</v>
      </c>
      <c r="C171" s="173">
        <v>0</v>
      </c>
      <c r="D171" s="199" t="str">
        <f t="shared" si="20"/>
        <v/>
      </c>
      <c r="E171" s="173">
        <v>3781</v>
      </c>
      <c r="F171" s="173">
        <v>2956</v>
      </c>
      <c r="G171" s="199">
        <f t="shared" si="21"/>
        <v>0.78180375562020632</v>
      </c>
      <c r="H171" s="199">
        <f t="shared" si="22"/>
        <v>-1</v>
      </c>
      <c r="I171" s="199">
        <f t="shared" si="23"/>
        <v>-1</v>
      </c>
      <c r="J171" s="199" t="str">
        <f t="shared" si="24"/>
        <v/>
      </c>
      <c r="K171" s="173">
        <v>15513</v>
      </c>
      <c r="L171" s="173">
        <v>10526</v>
      </c>
      <c r="M171" s="199">
        <f t="shared" si="25"/>
        <v>0.67852768645652028</v>
      </c>
      <c r="N171" s="173">
        <v>44810</v>
      </c>
      <c r="O171" s="173">
        <v>35893</v>
      </c>
      <c r="P171" s="199">
        <f t="shared" si="26"/>
        <v>0.80100424012497207</v>
      </c>
      <c r="Q171" s="199">
        <f t="shared" si="27"/>
        <v>-0.65380495425128315</v>
      </c>
      <c r="R171" s="199">
        <f t="shared" si="28"/>
        <v>-0.70673947566377837</v>
      </c>
      <c r="S171" s="199">
        <f t="shared" si="29"/>
        <v>-0.12247655366845178</v>
      </c>
    </row>
    <row r="172" spans="1:19" ht="16.5" thickTop="1" thickBot="1" x14ac:dyDescent="0.3">
      <c r="A172" s="200" t="s">
        <v>142</v>
      </c>
      <c r="B172" s="280">
        <v>13760</v>
      </c>
      <c r="C172" s="201">
        <v>11293</v>
      </c>
      <c r="D172" s="202">
        <f t="shared" si="20"/>
        <v>0.82071220930232558</v>
      </c>
      <c r="E172" s="203">
        <v>12954</v>
      </c>
      <c r="F172" s="201">
        <v>9497</v>
      </c>
      <c r="G172" s="202">
        <f t="shared" si="21"/>
        <v>0.73313262312799132</v>
      </c>
      <c r="H172" s="202">
        <f t="shared" si="22"/>
        <v>6.2220163656013572E-2</v>
      </c>
      <c r="I172" s="202">
        <f t="shared" si="23"/>
        <v>0.18911235126882175</v>
      </c>
      <c r="J172" s="204">
        <f t="shared" si="24"/>
        <v>8.7579586174334256E-2</v>
      </c>
      <c r="K172" s="205">
        <v>160809</v>
      </c>
      <c r="L172" s="201">
        <v>120103</v>
      </c>
      <c r="M172" s="202">
        <f t="shared" si="25"/>
        <v>0.74686740170015364</v>
      </c>
      <c r="N172" s="203">
        <v>134123</v>
      </c>
      <c r="O172" s="201">
        <v>108818</v>
      </c>
      <c r="P172" s="202">
        <f t="shared" si="26"/>
        <v>0.81132989867509675</v>
      </c>
      <c r="Q172" s="202">
        <f t="shared" si="27"/>
        <v>0.19896662019191336</v>
      </c>
      <c r="R172" s="202">
        <f t="shared" si="28"/>
        <v>0.10370526934882096</v>
      </c>
      <c r="S172" s="204">
        <f t="shared" si="29"/>
        <v>-6.4462496974943106E-2</v>
      </c>
    </row>
    <row r="173" spans="1:19" ht="14.25" thickTop="1" x14ac:dyDescent="0.25">
      <c r="A173" s="206" t="s">
        <v>358</v>
      </c>
      <c r="B173" s="206">
        <v>13760</v>
      </c>
      <c r="C173" s="173">
        <v>11293</v>
      </c>
      <c r="D173" s="199">
        <f t="shared" si="20"/>
        <v>0.82071220930232558</v>
      </c>
      <c r="E173" s="173">
        <v>0</v>
      </c>
      <c r="F173" s="173">
        <v>0</v>
      </c>
      <c r="G173" s="199" t="str">
        <f t="shared" si="21"/>
        <v/>
      </c>
      <c r="H173" s="199" t="str">
        <f t="shared" si="22"/>
        <v/>
      </c>
      <c r="I173" s="199" t="str">
        <f t="shared" si="23"/>
        <v/>
      </c>
      <c r="J173" s="199" t="str">
        <f t="shared" si="24"/>
        <v/>
      </c>
      <c r="K173" s="173">
        <v>102187</v>
      </c>
      <c r="L173" s="173">
        <v>78382</v>
      </c>
      <c r="M173" s="199">
        <f t="shared" si="25"/>
        <v>0.76704473171734178</v>
      </c>
      <c r="N173" s="173">
        <v>0</v>
      </c>
      <c r="O173" s="173">
        <v>0</v>
      </c>
      <c r="P173" s="199" t="str">
        <f t="shared" si="26"/>
        <v/>
      </c>
      <c r="Q173" s="199" t="str">
        <f t="shared" si="27"/>
        <v/>
      </c>
      <c r="R173" s="199" t="str">
        <f t="shared" si="28"/>
        <v/>
      </c>
      <c r="S173" s="199" t="str">
        <f t="shared" si="29"/>
        <v/>
      </c>
    </row>
    <row r="174" spans="1:19" ht="14.25" thickBot="1" x14ac:dyDescent="0.3">
      <c r="A174" s="206" t="s">
        <v>84</v>
      </c>
      <c r="B174" s="206">
        <v>0</v>
      </c>
      <c r="C174" s="173">
        <v>0</v>
      </c>
      <c r="D174" s="199" t="str">
        <f t="shared" si="20"/>
        <v/>
      </c>
      <c r="E174" s="173">
        <v>12954</v>
      </c>
      <c r="F174" s="173">
        <v>9497</v>
      </c>
      <c r="G174" s="199">
        <f t="shared" si="21"/>
        <v>0.73313262312799132</v>
      </c>
      <c r="H174" s="199">
        <f t="shared" si="22"/>
        <v>-1</v>
      </c>
      <c r="I174" s="199">
        <f t="shared" si="23"/>
        <v>-1</v>
      </c>
      <c r="J174" s="199" t="str">
        <f t="shared" si="24"/>
        <v/>
      </c>
      <c r="K174" s="173">
        <v>58622</v>
      </c>
      <c r="L174" s="173">
        <v>41721</v>
      </c>
      <c r="M174" s="199">
        <f t="shared" si="25"/>
        <v>0.71169526798812732</v>
      </c>
      <c r="N174" s="173">
        <v>134123</v>
      </c>
      <c r="O174" s="173">
        <v>108818</v>
      </c>
      <c r="P174" s="199">
        <f t="shared" si="26"/>
        <v>0.81132989867509675</v>
      </c>
      <c r="Q174" s="199">
        <f t="shared" si="27"/>
        <v>-0.56292358506743811</v>
      </c>
      <c r="R174" s="199">
        <f t="shared" si="28"/>
        <v>-0.61659835688948528</v>
      </c>
      <c r="S174" s="199">
        <f t="shared" si="29"/>
        <v>-9.9634630686969428E-2</v>
      </c>
    </row>
    <row r="175" spans="1:19" ht="16.5" thickTop="1" thickBot="1" x14ac:dyDescent="0.3">
      <c r="A175" s="200" t="s">
        <v>165</v>
      </c>
      <c r="B175" s="280">
        <v>12979</v>
      </c>
      <c r="C175" s="201">
        <v>8875</v>
      </c>
      <c r="D175" s="202">
        <f t="shared" si="20"/>
        <v>0.6837969026889591</v>
      </c>
      <c r="E175" s="203">
        <v>5481</v>
      </c>
      <c r="F175" s="201">
        <v>3805</v>
      </c>
      <c r="G175" s="202">
        <f t="shared" si="21"/>
        <v>0.69421638387155626</v>
      </c>
      <c r="H175" s="202">
        <f t="shared" si="22"/>
        <v>1.3679985404123336</v>
      </c>
      <c r="I175" s="202">
        <f t="shared" si="23"/>
        <v>1.3324572930354797</v>
      </c>
      <c r="J175" s="204">
        <f t="shared" si="24"/>
        <v>-1.0419481182597168E-2</v>
      </c>
      <c r="K175" s="205">
        <v>100902</v>
      </c>
      <c r="L175" s="201">
        <v>66454</v>
      </c>
      <c r="M175" s="202">
        <f t="shared" si="25"/>
        <v>0.65859943311331792</v>
      </c>
      <c r="N175" s="203">
        <v>77878</v>
      </c>
      <c r="O175" s="201">
        <v>50207</v>
      </c>
      <c r="P175" s="202">
        <f t="shared" si="26"/>
        <v>0.64468784509103982</v>
      </c>
      <c r="Q175" s="202">
        <f t="shared" si="27"/>
        <v>0.29564190143557867</v>
      </c>
      <c r="R175" s="202">
        <f t="shared" si="28"/>
        <v>0.32360029477961239</v>
      </c>
      <c r="S175" s="204">
        <f t="shared" si="29"/>
        <v>1.3911588022278099E-2</v>
      </c>
    </row>
    <row r="176" spans="1:19" ht="14.25" thickTop="1" x14ac:dyDescent="0.25">
      <c r="A176" s="206" t="s">
        <v>349</v>
      </c>
      <c r="B176" s="206">
        <v>7676</v>
      </c>
      <c r="C176" s="173">
        <v>5162</v>
      </c>
      <c r="D176" s="199">
        <f t="shared" si="20"/>
        <v>0.67248566961959355</v>
      </c>
      <c r="E176" s="173">
        <v>5481</v>
      </c>
      <c r="F176" s="173">
        <v>3805</v>
      </c>
      <c r="G176" s="199">
        <f t="shared" si="21"/>
        <v>0.69421638387155626</v>
      </c>
      <c r="H176" s="199">
        <f t="shared" si="22"/>
        <v>0.40047436599160746</v>
      </c>
      <c r="I176" s="199">
        <f t="shared" si="23"/>
        <v>0.35663600525624184</v>
      </c>
      <c r="J176" s="199">
        <f t="shared" si="24"/>
        <v>-2.1730714251962713E-2</v>
      </c>
      <c r="K176" s="173">
        <v>75321</v>
      </c>
      <c r="L176" s="173">
        <v>50393</v>
      </c>
      <c r="M176" s="199">
        <f t="shared" si="25"/>
        <v>0.66904316193359092</v>
      </c>
      <c r="N176" s="173">
        <v>77608</v>
      </c>
      <c r="O176" s="173">
        <v>50087</v>
      </c>
      <c r="P176" s="199">
        <f t="shared" si="26"/>
        <v>0.64538449644366558</v>
      </c>
      <c r="Q176" s="199">
        <f t="shared" si="27"/>
        <v>-2.9468611483352225E-2</v>
      </c>
      <c r="R176" s="199">
        <f t="shared" si="28"/>
        <v>6.1093696967275957E-3</v>
      </c>
      <c r="S176" s="199">
        <f t="shared" si="29"/>
        <v>2.3658665489925346E-2</v>
      </c>
    </row>
    <row r="177" spans="1:19" x14ac:dyDescent="0.25">
      <c r="A177" s="206" t="s">
        <v>358</v>
      </c>
      <c r="B177" s="206">
        <v>5303</v>
      </c>
      <c r="C177" s="173">
        <v>3713</v>
      </c>
      <c r="D177" s="199">
        <f t="shared" si="20"/>
        <v>0.70016971525551575</v>
      </c>
      <c r="E177" s="173">
        <v>0</v>
      </c>
      <c r="F177" s="173">
        <v>0</v>
      </c>
      <c r="G177" s="199" t="str">
        <f t="shared" si="21"/>
        <v/>
      </c>
      <c r="H177" s="199" t="str">
        <f t="shared" si="22"/>
        <v/>
      </c>
      <c r="I177" s="199" t="str">
        <f t="shared" si="23"/>
        <v/>
      </c>
      <c r="J177" s="199" t="str">
        <f t="shared" si="24"/>
        <v/>
      </c>
      <c r="K177" s="173">
        <v>25431</v>
      </c>
      <c r="L177" s="173">
        <v>15936</v>
      </c>
      <c r="M177" s="199">
        <f t="shared" si="25"/>
        <v>0.62663678188038219</v>
      </c>
      <c r="N177" s="173">
        <v>0</v>
      </c>
      <c r="O177" s="173">
        <v>0</v>
      </c>
      <c r="P177" s="199" t="str">
        <f t="shared" si="26"/>
        <v/>
      </c>
      <c r="Q177" s="199" t="str">
        <f t="shared" si="27"/>
        <v/>
      </c>
      <c r="R177" s="199" t="str">
        <f t="shared" si="28"/>
        <v/>
      </c>
      <c r="S177" s="199" t="str">
        <f t="shared" si="29"/>
        <v/>
      </c>
    </row>
    <row r="178" spans="1:19" ht="14.25" thickBot="1" x14ac:dyDescent="0.3">
      <c r="A178" s="206" t="s">
        <v>84</v>
      </c>
      <c r="B178" s="206">
        <v>0</v>
      </c>
      <c r="C178" s="173">
        <v>0</v>
      </c>
      <c r="D178" s="199" t="str">
        <f t="shared" si="20"/>
        <v/>
      </c>
      <c r="E178" s="173">
        <v>0</v>
      </c>
      <c r="F178" s="173">
        <v>0</v>
      </c>
      <c r="G178" s="199" t="str">
        <f t="shared" si="21"/>
        <v/>
      </c>
      <c r="H178" s="199" t="str">
        <f t="shared" si="22"/>
        <v/>
      </c>
      <c r="I178" s="199" t="str">
        <f t="shared" si="23"/>
        <v/>
      </c>
      <c r="J178" s="199" t="str">
        <f t="shared" si="24"/>
        <v/>
      </c>
      <c r="K178" s="173">
        <v>150</v>
      </c>
      <c r="L178" s="173">
        <v>125</v>
      </c>
      <c r="M178" s="199">
        <f t="shared" si="25"/>
        <v>0.83333333333333337</v>
      </c>
      <c r="N178" s="173">
        <v>270</v>
      </c>
      <c r="O178" s="173">
        <v>120</v>
      </c>
      <c r="P178" s="199">
        <f t="shared" si="26"/>
        <v>0.44444444444444442</v>
      </c>
      <c r="Q178" s="199">
        <f t="shared" si="27"/>
        <v>-0.44444444444444442</v>
      </c>
      <c r="R178" s="199">
        <f t="shared" si="28"/>
        <v>4.1666666666666741E-2</v>
      </c>
      <c r="S178" s="199">
        <f t="shared" si="29"/>
        <v>0.38888888888888895</v>
      </c>
    </row>
    <row r="179" spans="1:19" ht="16.5" thickTop="1" thickBot="1" x14ac:dyDescent="0.3">
      <c r="A179" s="200" t="s">
        <v>145</v>
      </c>
      <c r="B179" s="280">
        <v>12714</v>
      </c>
      <c r="C179" s="201">
        <v>9289</v>
      </c>
      <c r="D179" s="202">
        <f t="shared" si="20"/>
        <v>0.73061192386345764</v>
      </c>
      <c r="E179" s="203">
        <v>11439</v>
      </c>
      <c r="F179" s="201">
        <v>8628</v>
      </c>
      <c r="G179" s="202">
        <f t="shared" si="21"/>
        <v>0.75426173616574876</v>
      </c>
      <c r="H179" s="202">
        <f t="shared" si="22"/>
        <v>0.11146079202727521</v>
      </c>
      <c r="I179" s="202">
        <f t="shared" si="23"/>
        <v>7.6611033843300813E-2</v>
      </c>
      <c r="J179" s="204">
        <f t="shared" si="24"/>
        <v>-2.3649812302291129E-2</v>
      </c>
      <c r="K179" s="205">
        <v>119158</v>
      </c>
      <c r="L179" s="201">
        <v>89875</v>
      </c>
      <c r="M179" s="202">
        <f t="shared" si="25"/>
        <v>0.75425065878917064</v>
      </c>
      <c r="N179" s="203">
        <v>138867</v>
      </c>
      <c r="O179" s="201">
        <v>100179</v>
      </c>
      <c r="P179" s="202">
        <f t="shared" si="26"/>
        <v>0.72140249303290194</v>
      </c>
      <c r="Q179" s="202">
        <f t="shared" si="27"/>
        <v>-0.14192716772163294</v>
      </c>
      <c r="R179" s="202">
        <f t="shared" si="28"/>
        <v>-0.10285588796055056</v>
      </c>
      <c r="S179" s="204">
        <f t="shared" si="29"/>
        <v>3.2848165756268699E-2</v>
      </c>
    </row>
    <row r="180" spans="1:19" ht="14.25" thickTop="1" x14ac:dyDescent="0.25">
      <c r="A180" s="206" t="s">
        <v>349</v>
      </c>
      <c r="B180" s="206">
        <v>12714</v>
      </c>
      <c r="C180" s="173">
        <v>9289</v>
      </c>
      <c r="D180" s="199">
        <f t="shared" si="20"/>
        <v>0.73061192386345764</v>
      </c>
      <c r="E180" s="173">
        <v>8092</v>
      </c>
      <c r="F180" s="173">
        <v>5868</v>
      </c>
      <c r="G180" s="199">
        <f t="shared" si="21"/>
        <v>0.72516065249629258</v>
      </c>
      <c r="H180" s="199">
        <f t="shared" si="22"/>
        <v>0.57118141374196729</v>
      </c>
      <c r="I180" s="199">
        <f t="shared" si="23"/>
        <v>0.58299250170415817</v>
      </c>
      <c r="J180" s="199">
        <f t="shared" si="24"/>
        <v>5.4512713671650559E-3</v>
      </c>
      <c r="K180" s="173">
        <v>109432</v>
      </c>
      <c r="L180" s="173">
        <v>82425</v>
      </c>
      <c r="M180" s="199">
        <f t="shared" si="25"/>
        <v>0.75320747130638199</v>
      </c>
      <c r="N180" s="173">
        <v>91822</v>
      </c>
      <c r="O180" s="173">
        <v>67083</v>
      </c>
      <c r="P180" s="199">
        <f t="shared" si="26"/>
        <v>0.73057655028206747</v>
      </c>
      <c r="Q180" s="199">
        <f t="shared" si="27"/>
        <v>0.19178410402735735</v>
      </c>
      <c r="R180" s="199">
        <f t="shared" si="28"/>
        <v>0.22870175752426092</v>
      </c>
      <c r="S180" s="199">
        <f t="shared" si="29"/>
        <v>2.2630921024314521E-2</v>
      </c>
    </row>
    <row r="181" spans="1:19" ht="14.25" thickBot="1" x14ac:dyDescent="0.3">
      <c r="A181" s="206" t="s">
        <v>353</v>
      </c>
      <c r="B181" s="206">
        <v>0</v>
      </c>
      <c r="C181" s="173">
        <v>0</v>
      </c>
      <c r="D181" s="199" t="str">
        <f t="shared" si="20"/>
        <v/>
      </c>
      <c r="E181" s="173">
        <v>3347</v>
      </c>
      <c r="F181" s="173">
        <v>2760</v>
      </c>
      <c r="G181" s="199">
        <f t="shared" si="21"/>
        <v>0.82461906184642964</v>
      </c>
      <c r="H181" s="199">
        <f t="shared" si="22"/>
        <v>-1</v>
      </c>
      <c r="I181" s="199">
        <f t="shared" si="23"/>
        <v>-1</v>
      </c>
      <c r="J181" s="199" t="str">
        <f t="shared" si="24"/>
        <v/>
      </c>
      <c r="K181" s="173">
        <v>9726</v>
      </c>
      <c r="L181" s="173">
        <v>7450</v>
      </c>
      <c r="M181" s="199">
        <f t="shared" si="25"/>
        <v>0.76598807320584006</v>
      </c>
      <c r="N181" s="173">
        <v>47045</v>
      </c>
      <c r="O181" s="173">
        <v>33096</v>
      </c>
      <c r="P181" s="199">
        <f t="shared" si="26"/>
        <v>0.70349665214156654</v>
      </c>
      <c r="Q181" s="199">
        <f t="shared" si="27"/>
        <v>-0.79326177064512704</v>
      </c>
      <c r="R181" s="199">
        <f t="shared" si="28"/>
        <v>-0.77489726855209096</v>
      </c>
      <c r="S181" s="199">
        <f t="shared" si="29"/>
        <v>6.2491421064273522E-2</v>
      </c>
    </row>
    <row r="182" spans="1:19" ht="16.5" thickTop="1" thickBot="1" x14ac:dyDescent="0.3">
      <c r="A182" s="200" t="s">
        <v>147</v>
      </c>
      <c r="B182" s="280">
        <v>12325</v>
      </c>
      <c r="C182" s="201">
        <v>9625</v>
      </c>
      <c r="D182" s="202">
        <f t="shared" si="20"/>
        <v>0.78093306288032449</v>
      </c>
      <c r="E182" s="203">
        <v>10523</v>
      </c>
      <c r="F182" s="201">
        <v>8312</v>
      </c>
      <c r="G182" s="202">
        <f t="shared" si="21"/>
        <v>0.7898888149767177</v>
      </c>
      <c r="H182" s="202">
        <f t="shared" si="22"/>
        <v>0.17124394184168024</v>
      </c>
      <c r="I182" s="202">
        <f t="shared" si="23"/>
        <v>0.15796438883541875</v>
      </c>
      <c r="J182" s="204">
        <f t="shared" si="24"/>
        <v>-8.9557520963932102E-3</v>
      </c>
      <c r="K182" s="205">
        <v>118689</v>
      </c>
      <c r="L182" s="201">
        <v>94119</v>
      </c>
      <c r="M182" s="202">
        <f t="shared" si="25"/>
        <v>0.79298839825089096</v>
      </c>
      <c r="N182" s="203">
        <v>127414</v>
      </c>
      <c r="O182" s="201">
        <v>98098</v>
      </c>
      <c r="P182" s="202">
        <f t="shared" si="26"/>
        <v>0.76991539391275687</v>
      </c>
      <c r="Q182" s="202">
        <f t="shared" si="27"/>
        <v>-6.847756133548899E-2</v>
      </c>
      <c r="R182" s="202">
        <f t="shared" si="28"/>
        <v>-4.0561479336989503E-2</v>
      </c>
      <c r="S182" s="204">
        <f t="shared" si="29"/>
        <v>2.3073004338134084E-2</v>
      </c>
    </row>
    <row r="183" spans="1:19" ht="14.25" thickTop="1" x14ac:dyDescent="0.25">
      <c r="A183" s="206" t="s">
        <v>349</v>
      </c>
      <c r="B183" s="206">
        <v>12325</v>
      </c>
      <c r="C183" s="173">
        <v>9625</v>
      </c>
      <c r="D183" s="199">
        <f t="shared" si="20"/>
        <v>0.78093306288032449</v>
      </c>
      <c r="E183" s="173">
        <v>8877</v>
      </c>
      <c r="F183" s="173">
        <v>6931</v>
      </c>
      <c r="G183" s="199">
        <f t="shared" si="21"/>
        <v>0.78078179565168415</v>
      </c>
      <c r="H183" s="199">
        <f t="shared" si="22"/>
        <v>0.38841951109609107</v>
      </c>
      <c r="I183" s="199">
        <f t="shared" si="23"/>
        <v>0.3886885009378156</v>
      </c>
      <c r="J183" s="199">
        <f t="shared" si="24"/>
        <v>1.5126722864033937E-4</v>
      </c>
      <c r="K183" s="173">
        <v>113654</v>
      </c>
      <c r="L183" s="173">
        <v>90058</v>
      </c>
      <c r="M183" s="199">
        <f t="shared" si="25"/>
        <v>0.79238742147218755</v>
      </c>
      <c r="N183" s="173">
        <v>107008</v>
      </c>
      <c r="O183" s="173">
        <v>82712</v>
      </c>
      <c r="P183" s="199">
        <f t="shared" si="26"/>
        <v>0.77295155502392343</v>
      </c>
      <c r="Q183" s="199">
        <f t="shared" si="27"/>
        <v>6.2107505980861344E-2</v>
      </c>
      <c r="R183" s="199">
        <f t="shared" si="28"/>
        <v>8.8814198665248201E-2</v>
      </c>
      <c r="S183" s="199">
        <f t="shared" si="29"/>
        <v>1.9435866448264116E-2</v>
      </c>
    </row>
    <row r="184" spans="1:19" ht="14.25" thickBot="1" x14ac:dyDescent="0.3">
      <c r="A184" s="206" t="s">
        <v>353</v>
      </c>
      <c r="B184" s="206">
        <v>0</v>
      </c>
      <c r="C184" s="173">
        <v>0</v>
      </c>
      <c r="D184" s="199" t="str">
        <f t="shared" si="20"/>
        <v/>
      </c>
      <c r="E184" s="173">
        <v>1646</v>
      </c>
      <c r="F184" s="173">
        <v>1381</v>
      </c>
      <c r="G184" s="199">
        <f t="shared" si="21"/>
        <v>0.83900364520048598</v>
      </c>
      <c r="H184" s="199">
        <f t="shared" si="22"/>
        <v>-1</v>
      </c>
      <c r="I184" s="199">
        <f t="shared" si="23"/>
        <v>-1</v>
      </c>
      <c r="J184" s="199" t="str">
        <f t="shared" si="24"/>
        <v/>
      </c>
      <c r="K184" s="173">
        <v>5035</v>
      </c>
      <c r="L184" s="173">
        <v>4061</v>
      </c>
      <c r="M184" s="199">
        <f t="shared" si="25"/>
        <v>0.80655412115193648</v>
      </c>
      <c r="N184" s="173">
        <v>20406</v>
      </c>
      <c r="O184" s="173">
        <v>15386</v>
      </c>
      <c r="P184" s="199">
        <f t="shared" si="26"/>
        <v>0.75399392335587567</v>
      </c>
      <c r="Q184" s="199">
        <f t="shared" si="27"/>
        <v>-0.75325884543761634</v>
      </c>
      <c r="R184" s="199">
        <f t="shared" si="28"/>
        <v>-0.73605875471207594</v>
      </c>
      <c r="S184" s="199">
        <f t="shared" si="29"/>
        <v>5.2560197796060804E-2</v>
      </c>
    </row>
    <row r="185" spans="1:19" ht="16.5" thickTop="1" thickBot="1" x14ac:dyDescent="0.3">
      <c r="A185" s="200" t="s">
        <v>150</v>
      </c>
      <c r="B185" s="280">
        <v>11576</v>
      </c>
      <c r="C185" s="201">
        <v>9685</v>
      </c>
      <c r="D185" s="202">
        <f t="shared" si="20"/>
        <v>0.83664478230822392</v>
      </c>
      <c r="E185" s="203">
        <v>9864</v>
      </c>
      <c r="F185" s="201">
        <v>7194</v>
      </c>
      <c r="G185" s="202">
        <f t="shared" si="21"/>
        <v>0.72931873479318732</v>
      </c>
      <c r="H185" s="202">
        <f t="shared" si="22"/>
        <v>0.17356042173560415</v>
      </c>
      <c r="I185" s="202">
        <f t="shared" si="23"/>
        <v>0.34626077286627743</v>
      </c>
      <c r="J185" s="204">
        <f t="shared" si="24"/>
        <v>0.1073260475150366</v>
      </c>
      <c r="K185" s="205">
        <v>121396</v>
      </c>
      <c r="L185" s="201">
        <v>96495</v>
      </c>
      <c r="M185" s="202">
        <f t="shared" si="25"/>
        <v>0.79487792019506409</v>
      </c>
      <c r="N185" s="203">
        <v>16112</v>
      </c>
      <c r="O185" s="201">
        <v>11656</v>
      </c>
      <c r="P185" s="202">
        <f t="shared" si="26"/>
        <v>0.72343594836146974</v>
      </c>
      <c r="Q185" s="202">
        <f t="shared" si="27"/>
        <v>6.5345084409136049</v>
      </c>
      <c r="R185" s="202">
        <f t="shared" si="28"/>
        <v>7.2785689773507212</v>
      </c>
      <c r="S185" s="204">
        <f t="shared" si="29"/>
        <v>7.1441971833594353E-2</v>
      </c>
    </row>
    <row r="186" spans="1:19" ht="15" thickTop="1" thickBot="1" x14ac:dyDescent="0.3">
      <c r="A186" s="206" t="s">
        <v>98</v>
      </c>
      <c r="B186" s="206">
        <v>11576</v>
      </c>
      <c r="C186" s="173">
        <v>9685</v>
      </c>
      <c r="D186" s="199">
        <f t="shared" si="20"/>
        <v>0.83664478230822392</v>
      </c>
      <c r="E186" s="173">
        <v>9864</v>
      </c>
      <c r="F186" s="173">
        <v>7194</v>
      </c>
      <c r="G186" s="199">
        <f t="shared" si="21"/>
        <v>0.72931873479318732</v>
      </c>
      <c r="H186" s="199">
        <f t="shared" si="22"/>
        <v>0.17356042173560415</v>
      </c>
      <c r="I186" s="199">
        <f t="shared" si="23"/>
        <v>0.34626077286627743</v>
      </c>
      <c r="J186" s="199">
        <f t="shared" si="24"/>
        <v>0.1073260475150366</v>
      </c>
      <c r="K186" s="173">
        <v>121396</v>
      </c>
      <c r="L186" s="173">
        <v>96495</v>
      </c>
      <c r="M186" s="199">
        <f t="shared" si="25"/>
        <v>0.79487792019506409</v>
      </c>
      <c r="N186" s="173">
        <v>16112</v>
      </c>
      <c r="O186" s="173">
        <v>11656</v>
      </c>
      <c r="P186" s="199">
        <f t="shared" si="26"/>
        <v>0.72343594836146974</v>
      </c>
      <c r="Q186" s="199">
        <f t="shared" si="27"/>
        <v>6.5345084409136049</v>
      </c>
      <c r="R186" s="199">
        <f t="shared" si="28"/>
        <v>7.2785689773507212</v>
      </c>
      <c r="S186" s="199">
        <f t="shared" si="29"/>
        <v>7.1441971833594353E-2</v>
      </c>
    </row>
    <row r="187" spans="1:19" ht="16.5" thickTop="1" thickBot="1" x14ac:dyDescent="0.3">
      <c r="A187" s="200" t="s">
        <v>251</v>
      </c>
      <c r="B187" s="280">
        <v>10388</v>
      </c>
      <c r="C187" s="201">
        <v>7945</v>
      </c>
      <c r="D187" s="202">
        <f t="shared" si="20"/>
        <v>0.76482479784366575</v>
      </c>
      <c r="E187" s="203">
        <v>4804</v>
      </c>
      <c r="F187" s="201">
        <v>3517</v>
      </c>
      <c r="G187" s="202">
        <f t="shared" si="21"/>
        <v>0.73209825145711904</v>
      </c>
      <c r="H187" s="202">
        <f t="shared" si="22"/>
        <v>1.1623646960865943</v>
      </c>
      <c r="I187" s="202">
        <f t="shared" si="23"/>
        <v>1.25902758032414</v>
      </c>
      <c r="J187" s="204">
        <f t="shared" si="24"/>
        <v>3.2726546386546707E-2</v>
      </c>
      <c r="K187" s="205">
        <v>70038</v>
      </c>
      <c r="L187" s="201">
        <v>50851</v>
      </c>
      <c r="M187" s="202">
        <f t="shared" si="25"/>
        <v>0.72604871641109114</v>
      </c>
      <c r="N187" s="203">
        <v>34113</v>
      </c>
      <c r="O187" s="201">
        <v>24138</v>
      </c>
      <c r="P187" s="202">
        <f t="shared" si="26"/>
        <v>0.70758948201565386</v>
      </c>
      <c r="Q187" s="202">
        <f t="shared" si="27"/>
        <v>1.0531175798082844</v>
      </c>
      <c r="R187" s="202">
        <f t="shared" si="28"/>
        <v>1.1066782666335238</v>
      </c>
      <c r="S187" s="204">
        <f t="shared" si="29"/>
        <v>1.8459234395437285E-2</v>
      </c>
    </row>
    <row r="188" spans="1:19" ht="14.25" thickTop="1" x14ac:dyDescent="0.25">
      <c r="A188" s="206" t="s">
        <v>349</v>
      </c>
      <c r="B188" s="206">
        <v>6716</v>
      </c>
      <c r="C188" s="173">
        <v>4761</v>
      </c>
      <c r="D188" s="199">
        <f t="shared" si="20"/>
        <v>0.70890410958904104</v>
      </c>
      <c r="E188" s="173">
        <v>4804</v>
      </c>
      <c r="F188" s="173">
        <v>3517</v>
      </c>
      <c r="G188" s="199">
        <f t="shared" si="21"/>
        <v>0.73209825145711904</v>
      </c>
      <c r="H188" s="199">
        <f t="shared" si="22"/>
        <v>0.39800166527893421</v>
      </c>
      <c r="I188" s="199">
        <f t="shared" si="23"/>
        <v>0.35371054876315045</v>
      </c>
      <c r="J188" s="199">
        <f t="shared" si="24"/>
        <v>-2.3194141868078E-2</v>
      </c>
      <c r="K188" s="173">
        <v>50794</v>
      </c>
      <c r="L188" s="173">
        <v>35483</v>
      </c>
      <c r="M188" s="199">
        <f t="shared" si="25"/>
        <v>0.69856675985352601</v>
      </c>
      <c r="N188" s="173">
        <v>34113</v>
      </c>
      <c r="O188" s="173">
        <v>24138</v>
      </c>
      <c r="P188" s="199">
        <f t="shared" si="26"/>
        <v>0.70758948201565386</v>
      </c>
      <c r="Q188" s="199">
        <f t="shared" si="27"/>
        <v>0.48899246621522585</v>
      </c>
      <c r="R188" s="199">
        <f t="shared" si="28"/>
        <v>0.47000579998342862</v>
      </c>
      <c r="S188" s="199">
        <f t="shared" si="29"/>
        <v>-9.0227221621278497E-3</v>
      </c>
    </row>
    <row r="189" spans="1:19" ht="14.25" thickBot="1" x14ac:dyDescent="0.3">
      <c r="A189" s="206" t="s">
        <v>358</v>
      </c>
      <c r="B189" s="206">
        <v>3672</v>
      </c>
      <c r="C189" s="173">
        <v>3184</v>
      </c>
      <c r="D189" s="199">
        <f t="shared" si="20"/>
        <v>0.86710239651416121</v>
      </c>
      <c r="E189" s="173">
        <v>0</v>
      </c>
      <c r="F189" s="173">
        <v>0</v>
      </c>
      <c r="G189" s="199" t="str">
        <f t="shared" si="21"/>
        <v/>
      </c>
      <c r="H189" s="199" t="str">
        <f t="shared" si="22"/>
        <v/>
      </c>
      <c r="I189" s="199" t="str">
        <f t="shared" si="23"/>
        <v/>
      </c>
      <c r="J189" s="199" t="str">
        <f t="shared" si="24"/>
        <v/>
      </c>
      <c r="K189" s="173">
        <v>19244</v>
      </c>
      <c r="L189" s="173">
        <v>15368</v>
      </c>
      <c r="M189" s="199">
        <f t="shared" si="25"/>
        <v>0.79858657243816256</v>
      </c>
      <c r="N189" s="173">
        <v>0</v>
      </c>
      <c r="O189" s="173">
        <v>0</v>
      </c>
      <c r="P189" s="199" t="str">
        <f t="shared" si="26"/>
        <v/>
      </c>
      <c r="Q189" s="199" t="str">
        <f t="shared" si="27"/>
        <v/>
      </c>
      <c r="R189" s="199" t="str">
        <f t="shared" si="28"/>
        <v/>
      </c>
      <c r="S189" s="199" t="str">
        <f t="shared" si="29"/>
        <v/>
      </c>
    </row>
    <row r="190" spans="1:19" ht="16.5" thickTop="1" thickBot="1" x14ac:dyDescent="0.3">
      <c r="A190" s="200" t="s">
        <v>144</v>
      </c>
      <c r="B190" s="280">
        <v>10269</v>
      </c>
      <c r="C190" s="201">
        <v>8906</v>
      </c>
      <c r="D190" s="202">
        <f t="shared" si="20"/>
        <v>0.86727042555263412</v>
      </c>
      <c r="E190" s="203">
        <v>13815</v>
      </c>
      <c r="F190" s="201">
        <v>11748</v>
      </c>
      <c r="G190" s="202">
        <f t="shared" si="21"/>
        <v>0.85038002171552662</v>
      </c>
      <c r="H190" s="202">
        <f t="shared" si="22"/>
        <v>-0.25667752442996739</v>
      </c>
      <c r="I190" s="202">
        <f t="shared" si="23"/>
        <v>-0.24191351719441612</v>
      </c>
      <c r="J190" s="204">
        <f t="shared" si="24"/>
        <v>1.6890403837107493E-2</v>
      </c>
      <c r="K190" s="205">
        <v>155494</v>
      </c>
      <c r="L190" s="201">
        <v>120975</v>
      </c>
      <c r="M190" s="202">
        <f t="shared" si="25"/>
        <v>0.7780042959856972</v>
      </c>
      <c r="N190" s="203">
        <v>160378</v>
      </c>
      <c r="O190" s="201">
        <v>130667</v>
      </c>
      <c r="P190" s="202">
        <f t="shared" si="26"/>
        <v>0.81474391749491826</v>
      </c>
      <c r="Q190" s="202">
        <f t="shared" si="27"/>
        <v>-3.045305465836956E-2</v>
      </c>
      <c r="R190" s="202">
        <f t="shared" si="28"/>
        <v>-7.4173280170203637E-2</v>
      </c>
      <c r="S190" s="204">
        <f t="shared" si="29"/>
        <v>-3.6739621509221054E-2</v>
      </c>
    </row>
    <row r="191" spans="1:19" ht="15" thickTop="1" thickBot="1" x14ac:dyDescent="0.3">
      <c r="A191" s="206" t="s">
        <v>350</v>
      </c>
      <c r="B191" s="206">
        <v>10269</v>
      </c>
      <c r="C191" s="173">
        <v>8906</v>
      </c>
      <c r="D191" s="199">
        <f t="shared" si="20"/>
        <v>0.86727042555263412</v>
      </c>
      <c r="E191" s="173">
        <v>13815</v>
      </c>
      <c r="F191" s="173">
        <v>11748</v>
      </c>
      <c r="G191" s="199">
        <f t="shared" si="21"/>
        <v>0.85038002171552662</v>
      </c>
      <c r="H191" s="199">
        <f t="shared" si="22"/>
        <v>-0.25667752442996739</v>
      </c>
      <c r="I191" s="199">
        <f t="shared" si="23"/>
        <v>-0.24191351719441612</v>
      </c>
      <c r="J191" s="199">
        <f t="shared" si="24"/>
        <v>1.6890403837107493E-2</v>
      </c>
      <c r="K191" s="173">
        <v>155494</v>
      </c>
      <c r="L191" s="173">
        <v>120975</v>
      </c>
      <c r="M191" s="199">
        <f t="shared" si="25"/>
        <v>0.7780042959856972</v>
      </c>
      <c r="N191" s="173">
        <v>160378</v>
      </c>
      <c r="O191" s="173">
        <v>130667</v>
      </c>
      <c r="P191" s="199">
        <f t="shared" si="26"/>
        <v>0.81474391749491826</v>
      </c>
      <c r="Q191" s="199">
        <f t="shared" si="27"/>
        <v>-3.045305465836956E-2</v>
      </c>
      <c r="R191" s="199">
        <f t="shared" si="28"/>
        <v>-7.4173280170203637E-2</v>
      </c>
      <c r="S191" s="199">
        <f t="shared" si="29"/>
        <v>-3.6739621509221054E-2</v>
      </c>
    </row>
    <row r="192" spans="1:19" ht="16.5" thickTop="1" thickBot="1" x14ac:dyDescent="0.3">
      <c r="A192" s="200" t="s">
        <v>151</v>
      </c>
      <c r="B192" s="280">
        <v>9029</v>
      </c>
      <c r="C192" s="201">
        <v>7660</v>
      </c>
      <c r="D192" s="202">
        <f t="shared" si="20"/>
        <v>0.84837745043747925</v>
      </c>
      <c r="E192" s="203">
        <v>8865</v>
      </c>
      <c r="F192" s="201">
        <v>7255</v>
      </c>
      <c r="G192" s="202">
        <f t="shared" si="21"/>
        <v>0.81838691483361536</v>
      </c>
      <c r="H192" s="202">
        <f t="shared" si="22"/>
        <v>1.8499717992103815E-2</v>
      </c>
      <c r="I192" s="202">
        <f t="shared" si="23"/>
        <v>5.5823569951757301E-2</v>
      </c>
      <c r="J192" s="204">
        <f t="shared" si="24"/>
        <v>2.9990535603863888E-2</v>
      </c>
      <c r="K192" s="205">
        <v>97493</v>
      </c>
      <c r="L192" s="201">
        <v>77855</v>
      </c>
      <c r="M192" s="202">
        <f t="shared" si="25"/>
        <v>0.79857015375462859</v>
      </c>
      <c r="N192" s="203">
        <v>101358</v>
      </c>
      <c r="O192" s="201">
        <v>79825</v>
      </c>
      <c r="P192" s="202">
        <f t="shared" si="26"/>
        <v>0.78755500305846604</v>
      </c>
      <c r="Q192" s="202">
        <f t="shared" si="27"/>
        <v>-3.8132165196629764E-2</v>
      </c>
      <c r="R192" s="202">
        <f t="shared" si="28"/>
        <v>-2.4678985280300658E-2</v>
      </c>
      <c r="S192" s="204">
        <f t="shared" si="29"/>
        <v>1.1015150696162546E-2</v>
      </c>
    </row>
    <row r="193" spans="1:19" ht="14.25" thickTop="1" x14ac:dyDescent="0.25">
      <c r="A193" s="206" t="s">
        <v>350</v>
      </c>
      <c r="B193" s="206">
        <v>5990</v>
      </c>
      <c r="C193" s="173">
        <v>5149</v>
      </c>
      <c r="D193" s="199">
        <f t="shared" si="20"/>
        <v>0.85959933222036733</v>
      </c>
      <c r="E193" s="173">
        <v>5886</v>
      </c>
      <c r="F193" s="173">
        <v>5004</v>
      </c>
      <c r="G193" s="199">
        <f t="shared" si="21"/>
        <v>0.85015290519877673</v>
      </c>
      <c r="H193" s="199">
        <f t="shared" si="22"/>
        <v>1.7669045191980981E-2</v>
      </c>
      <c r="I193" s="199">
        <f t="shared" si="23"/>
        <v>2.8976818545163763E-2</v>
      </c>
      <c r="J193" s="199">
        <f t="shared" si="24"/>
        <v>9.4464270215905977E-3</v>
      </c>
      <c r="K193" s="173">
        <v>68746</v>
      </c>
      <c r="L193" s="173">
        <v>56659</v>
      </c>
      <c r="M193" s="199">
        <f t="shared" si="25"/>
        <v>0.8241788613155675</v>
      </c>
      <c r="N193" s="173">
        <v>62983</v>
      </c>
      <c r="O193" s="173">
        <v>51648</v>
      </c>
      <c r="P193" s="199">
        <f t="shared" si="26"/>
        <v>0.82003080196243427</v>
      </c>
      <c r="Q193" s="199">
        <f t="shared" si="27"/>
        <v>9.1500881190162531E-2</v>
      </c>
      <c r="R193" s="199">
        <f t="shared" si="28"/>
        <v>9.7022149938042146E-2</v>
      </c>
      <c r="S193" s="199">
        <f t="shared" si="29"/>
        <v>4.1480593531332266E-3</v>
      </c>
    </row>
    <row r="194" spans="1:19" ht="14.25" thickBot="1" x14ac:dyDescent="0.3">
      <c r="A194" s="206" t="s">
        <v>349</v>
      </c>
      <c r="B194" s="206">
        <v>3039</v>
      </c>
      <c r="C194" s="173">
        <v>2511</v>
      </c>
      <c r="D194" s="199">
        <f t="shared" si="20"/>
        <v>0.82625863770977293</v>
      </c>
      <c r="E194" s="173">
        <v>2979</v>
      </c>
      <c r="F194" s="173">
        <v>2251</v>
      </c>
      <c r="G194" s="199">
        <f t="shared" si="21"/>
        <v>0.75562269217858347</v>
      </c>
      <c r="H194" s="199">
        <f t="shared" si="22"/>
        <v>2.0140986908358416E-2</v>
      </c>
      <c r="I194" s="199">
        <f t="shared" si="23"/>
        <v>0.11550422034651264</v>
      </c>
      <c r="J194" s="199">
        <f t="shared" si="24"/>
        <v>7.0635945531189459E-2</v>
      </c>
      <c r="K194" s="173">
        <v>28747</v>
      </c>
      <c r="L194" s="173">
        <v>21196</v>
      </c>
      <c r="M194" s="199">
        <f t="shared" si="25"/>
        <v>0.73732911260305423</v>
      </c>
      <c r="N194" s="173">
        <v>38375</v>
      </c>
      <c r="O194" s="173">
        <v>28177</v>
      </c>
      <c r="P194" s="199">
        <f t="shared" si="26"/>
        <v>0.73425407166123779</v>
      </c>
      <c r="Q194" s="199">
        <f t="shared" si="27"/>
        <v>-0.25089250814332242</v>
      </c>
      <c r="R194" s="199">
        <f t="shared" si="28"/>
        <v>-0.24775526138339776</v>
      </c>
      <c r="S194" s="199">
        <f t="shared" si="29"/>
        <v>3.0750409418164315E-3</v>
      </c>
    </row>
    <row r="195" spans="1:19" ht="16.5" thickTop="1" thickBot="1" x14ac:dyDescent="0.3">
      <c r="A195" s="200" t="s">
        <v>163</v>
      </c>
      <c r="B195" s="280">
        <v>8800</v>
      </c>
      <c r="C195" s="201">
        <v>8194</v>
      </c>
      <c r="D195" s="202">
        <f t="shared" si="20"/>
        <v>0.93113636363636365</v>
      </c>
      <c r="E195" s="203">
        <v>7670</v>
      </c>
      <c r="F195" s="201">
        <v>6883</v>
      </c>
      <c r="G195" s="202">
        <f t="shared" si="21"/>
        <v>0.89739243807040414</v>
      </c>
      <c r="H195" s="202">
        <f t="shared" si="22"/>
        <v>0.14732724902216421</v>
      </c>
      <c r="I195" s="202">
        <f t="shared" si="23"/>
        <v>0.1904692721197152</v>
      </c>
      <c r="J195" s="204">
        <f t="shared" si="24"/>
        <v>3.3743925565959509E-2</v>
      </c>
      <c r="K195" s="205">
        <v>103396</v>
      </c>
      <c r="L195" s="201">
        <v>90089</v>
      </c>
      <c r="M195" s="202">
        <f t="shared" si="25"/>
        <v>0.87130063058532248</v>
      </c>
      <c r="N195" s="203">
        <v>89900</v>
      </c>
      <c r="O195" s="201">
        <v>77768</v>
      </c>
      <c r="P195" s="202">
        <f t="shared" si="26"/>
        <v>0.8650500556173526</v>
      </c>
      <c r="Q195" s="202">
        <f t="shared" si="27"/>
        <v>0.15012235817575093</v>
      </c>
      <c r="R195" s="202">
        <f t="shared" si="28"/>
        <v>0.15843277440592529</v>
      </c>
      <c r="S195" s="204">
        <f t="shared" si="29"/>
        <v>6.2505749679698797E-3</v>
      </c>
    </row>
    <row r="196" spans="1:19" ht="15" thickTop="1" thickBot="1" x14ac:dyDescent="0.3">
      <c r="A196" s="206" t="s">
        <v>350</v>
      </c>
      <c r="B196" s="206">
        <v>8800</v>
      </c>
      <c r="C196" s="173">
        <v>8194</v>
      </c>
      <c r="D196" s="199">
        <f t="shared" si="20"/>
        <v>0.93113636363636365</v>
      </c>
      <c r="E196" s="173">
        <v>7670</v>
      </c>
      <c r="F196" s="173">
        <v>6883</v>
      </c>
      <c r="G196" s="199">
        <f t="shared" si="21"/>
        <v>0.89739243807040414</v>
      </c>
      <c r="H196" s="199">
        <f t="shared" si="22"/>
        <v>0.14732724902216421</v>
      </c>
      <c r="I196" s="199">
        <f t="shared" si="23"/>
        <v>0.1904692721197152</v>
      </c>
      <c r="J196" s="199">
        <f t="shared" si="24"/>
        <v>3.3743925565959509E-2</v>
      </c>
      <c r="K196" s="173">
        <v>103396</v>
      </c>
      <c r="L196" s="173">
        <v>90089</v>
      </c>
      <c r="M196" s="199">
        <f t="shared" si="25"/>
        <v>0.87130063058532248</v>
      </c>
      <c r="N196" s="173">
        <v>89900</v>
      </c>
      <c r="O196" s="173">
        <v>77768</v>
      </c>
      <c r="P196" s="199">
        <f t="shared" si="26"/>
        <v>0.8650500556173526</v>
      </c>
      <c r="Q196" s="199">
        <f t="shared" si="27"/>
        <v>0.15012235817575093</v>
      </c>
      <c r="R196" s="199">
        <f t="shared" si="28"/>
        <v>0.15843277440592529</v>
      </c>
      <c r="S196" s="199">
        <f t="shared" si="29"/>
        <v>6.2505749679698797E-3</v>
      </c>
    </row>
    <row r="197" spans="1:19" ht="16.5" thickTop="1" thickBot="1" x14ac:dyDescent="0.3">
      <c r="A197" s="200" t="s">
        <v>154</v>
      </c>
      <c r="B197" s="280">
        <v>8639</v>
      </c>
      <c r="C197" s="201">
        <v>6957</v>
      </c>
      <c r="D197" s="202">
        <f t="shared" si="20"/>
        <v>0.80530153953003825</v>
      </c>
      <c r="E197" s="203">
        <v>4092</v>
      </c>
      <c r="F197" s="201">
        <v>3659</v>
      </c>
      <c r="G197" s="202">
        <f t="shared" si="21"/>
        <v>0.89418377321603126</v>
      </c>
      <c r="H197" s="202">
        <f t="shared" si="22"/>
        <v>1.1111925708699903</v>
      </c>
      <c r="I197" s="202">
        <f t="shared" si="23"/>
        <v>0.90133916370593048</v>
      </c>
      <c r="J197" s="204">
        <f t="shared" si="24"/>
        <v>-8.8882233685993017E-2</v>
      </c>
      <c r="K197" s="205">
        <v>86226</v>
      </c>
      <c r="L197" s="201">
        <v>71590</v>
      </c>
      <c r="M197" s="202">
        <f t="shared" si="25"/>
        <v>0.8302600143808132</v>
      </c>
      <c r="N197" s="203">
        <v>49232</v>
      </c>
      <c r="O197" s="201">
        <v>43802</v>
      </c>
      <c r="P197" s="202">
        <f t="shared" si="26"/>
        <v>0.88970588235294112</v>
      </c>
      <c r="Q197" s="202">
        <f t="shared" si="27"/>
        <v>0.75142183945401375</v>
      </c>
      <c r="R197" s="202">
        <f t="shared" si="28"/>
        <v>0.63440025569608705</v>
      </c>
      <c r="S197" s="204">
        <f t="shared" si="29"/>
        <v>-5.9445867972127919E-2</v>
      </c>
    </row>
    <row r="198" spans="1:19" ht="14.25" thickTop="1" x14ac:dyDescent="0.25">
      <c r="A198" s="206" t="s">
        <v>350</v>
      </c>
      <c r="B198" s="206">
        <v>5394</v>
      </c>
      <c r="C198" s="173">
        <v>4652</v>
      </c>
      <c r="D198" s="199">
        <f t="shared" si="20"/>
        <v>0.86243974786800148</v>
      </c>
      <c r="E198" s="173">
        <v>4092</v>
      </c>
      <c r="F198" s="173">
        <v>3659</v>
      </c>
      <c r="G198" s="199">
        <f t="shared" si="21"/>
        <v>0.89418377321603126</v>
      </c>
      <c r="H198" s="199">
        <f t="shared" si="22"/>
        <v>0.31818181818181812</v>
      </c>
      <c r="I198" s="199">
        <f t="shared" si="23"/>
        <v>0.27138562448756498</v>
      </c>
      <c r="J198" s="199">
        <f t="shared" si="24"/>
        <v>-3.1744025348029781E-2</v>
      </c>
      <c r="K198" s="173">
        <v>58079</v>
      </c>
      <c r="L198" s="173">
        <v>50459</v>
      </c>
      <c r="M198" s="199">
        <f t="shared" si="25"/>
        <v>0.86879939392895889</v>
      </c>
      <c r="N198" s="173">
        <v>49232</v>
      </c>
      <c r="O198" s="173">
        <v>43802</v>
      </c>
      <c r="P198" s="199">
        <f t="shared" si="26"/>
        <v>0.88970588235294112</v>
      </c>
      <c r="Q198" s="199">
        <f t="shared" si="27"/>
        <v>0.17970019499512513</v>
      </c>
      <c r="R198" s="199">
        <f t="shared" si="28"/>
        <v>0.15197936167298298</v>
      </c>
      <c r="S198" s="199">
        <f t="shared" si="29"/>
        <v>-2.0906488423982239E-2</v>
      </c>
    </row>
    <row r="199" spans="1:19" ht="14.25" thickBot="1" x14ac:dyDescent="0.3">
      <c r="A199" s="206" t="s">
        <v>349</v>
      </c>
      <c r="B199" s="206">
        <v>3245</v>
      </c>
      <c r="C199" s="173">
        <v>2305</v>
      </c>
      <c r="D199" s="199">
        <f t="shared" si="20"/>
        <v>0.71032357473035435</v>
      </c>
      <c r="E199" s="173">
        <v>0</v>
      </c>
      <c r="F199" s="173">
        <v>0</v>
      </c>
      <c r="G199" s="199" t="str">
        <f t="shared" si="21"/>
        <v/>
      </c>
      <c r="H199" s="199" t="str">
        <f t="shared" si="22"/>
        <v/>
      </c>
      <c r="I199" s="199" t="str">
        <f t="shared" si="23"/>
        <v/>
      </c>
      <c r="J199" s="199" t="str">
        <f t="shared" si="24"/>
        <v/>
      </c>
      <c r="K199" s="173">
        <v>28147</v>
      </c>
      <c r="L199" s="173">
        <v>21131</v>
      </c>
      <c r="M199" s="199">
        <f t="shared" si="25"/>
        <v>0.75073720112267739</v>
      </c>
      <c r="N199" s="173">
        <v>0</v>
      </c>
      <c r="O199" s="173">
        <v>0</v>
      </c>
      <c r="P199" s="199" t="str">
        <f t="shared" si="26"/>
        <v/>
      </c>
      <c r="Q199" s="199" t="str">
        <f t="shared" si="27"/>
        <v/>
      </c>
      <c r="R199" s="199" t="str">
        <f t="shared" si="28"/>
        <v/>
      </c>
      <c r="S199" s="199" t="str">
        <f t="shared" si="29"/>
        <v/>
      </c>
    </row>
    <row r="200" spans="1:19" ht="16.5" thickTop="1" thickBot="1" x14ac:dyDescent="0.3">
      <c r="A200" s="200" t="s">
        <v>164</v>
      </c>
      <c r="B200" s="280">
        <v>8562</v>
      </c>
      <c r="C200" s="201">
        <v>7442</v>
      </c>
      <c r="D200" s="202">
        <f t="shared" si="20"/>
        <v>0.86918944171922452</v>
      </c>
      <c r="E200" s="203">
        <v>8400</v>
      </c>
      <c r="F200" s="201">
        <v>7520</v>
      </c>
      <c r="G200" s="202">
        <f t="shared" si="21"/>
        <v>0.89523809523809528</v>
      </c>
      <c r="H200" s="202">
        <f t="shared" si="22"/>
        <v>1.928571428571435E-2</v>
      </c>
      <c r="I200" s="202">
        <f t="shared" si="23"/>
        <v>-1.0372340425531923E-2</v>
      </c>
      <c r="J200" s="204">
        <f t="shared" si="24"/>
        <v>-2.6048653518870757E-2</v>
      </c>
      <c r="K200" s="205">
        <v>89640</v>
      </c>
      <c r="L200" s="201">
        <v>62635</v>
      </c>
      <c r="M200" s="202">
        <f t="shared" si="25"/>
        <v>0.69873940205265506</v>
      </c>
      <c r="N200" s="203">
        <v>46812</v>
      </c>
      <c r="O200" s="201">
        <v>35789</v>
      </c>
      <c r="P200" s="202">
        <f t="shared" si="26"/>
        <v>0.76452618986584642</v>
      </c>
      <c r="Q200" s="202">
        <f t="shared" si="27"/>
        <v>0.91489361702127669</v>
      </c>
      <c r="R200" s="202">
        <f t="shared" si="28"/>
        <v>0.75011875157171204</v>
      </c>
      <c r="S200" s="204">
        <f t="shared" si="29"/>
        <v>-6.5786787813191361E-2</v>
      </c>
    </row>
    <row r="201" spans="1:19" ht="15" thickTop="1" thickBot="1" x14ac:dyDescent="0.3">
      <c r="A201" s="206" t="s">
        <v>84</v>
      </c>
      <c r="B201" s="206">
        <v>8562</v>
      </c>
      <c r="C201" s="173">
        <v>7442</v>
      </c>
      <c r="D201" s="199">
        <f t="shared" ref="D201:D264" si="30">IFERROR(C201/B201,"")</f>
        <v>0.86918944171922452</v>
      </c>
      <c r="E201" s="173">
        <v>8400</v>
      </c>
      <c r="F201" s="173">
        <v>7520</v>
      </c>
      <c r="G201" s="199">
        <f t="shared" ref="G201:G264" si="31">IFERROR(F201/E201,"")</f>
        <v>0.89523809523809528</v>
      </c>
      <c r="H201" s="199">
        <f t="shared" ref="H201:H264" si="32">IFERROR(B201/E201-1,"")</f>
        <v>1.928571428571435E-2</v>
      </c>
      <c r="I201" s="199">
        <f t="shared" ref="I201:I264" si="33">IFERROR(C201/F201-1,"")</f>
        <v>-1.0372340425531923E-2</v>
      </c>
      <c r="J201" s="199">
        <f t="shared" ref="J201:J264" si="34">IFERROR(D201-G201,"")</f>
        <v>-2.6048653518870757E-2</v>
      </c>
      <c r="K201" s="173">
        <v>89640</v>
      </c>
      <c r="L201" s="173">
        <v>62635</v>
      </c>
      <c r="M201" s="199">
        <f t="shared" ref="M201:M264" si="35">IFERROR(L201/K201,"")</f>
        <v>0.69873940205265506</v>
      </c>
      <c r="N201" s="173">
        <v>46812</v>
      </c>
      <c r="O201" s="173">
        <v>35789</v>
      </c>
      <c r="P201" s="199">
        <f t="shared" ref="P201:P264" si="36">IFERROR(O201/N201,"")</f>
        <v>0.76452618986584642</v>
      </c>
      <c r="Q201" s="199">
        <f t="shared" ref="Q201:Q264" si="37">IFERROR(K201/N201-1,"")</f>
        <v>0.91489361702127669</v>
      </c>
      <c r="R201" s="199">
        <f t="shared" ref="R201:R264" si="38">IFERROR(L201/O201-1,"")</f>
        <v>0.75011875157171204</v>
      </c>
      <c r="S201" s="199">
        <f t="shared" ref="S201:S264" si="39">IFERROR(M201-P201,"")</f>
        <v>-6.5786787813191361E-2</v>
      </c>
    </row>
    <row r="202" spans="1:19" ht="16.5" thickTop="1" thickBot="1" x14ac:dyDescent="0.3">
      <c r="A202" s="200" t="s">
        <v>152</v>
      </c>
      <c r="B202" s="280">
        <v>8245</v>
      </c>
      <c r="C202" s="201">
        <v>6158</v>
      </c>
      <c r="D202" s="202">
        <f t="shared" si="30"/>
        <v>0.74687689508793209</v>
      </c>
      <c r="E202" s="203">
        <v>6615</v>
      </c>
      <c r="F202" s="201">
        <v>5112</v>
      </c>
      <c r="G202" s="202">
        <f t="shared" si="31"/>
        <v>0.77278911564625852</v>
      </c>
      <c r="H202" s="202">
        <f t="shared" si="32"/>
        <v>0.24640967498110355</v>
      </c>
      <c r="I202" s="202">
        <f t="shared" si="33"/>
        <v>0.20461658841940533</v>
      </c>
      <c r="J202" s="204">
        <f t="shared" si="34"/>
        <v>-2.5912220558326426E-2</v>
      </c>
      <c r="K202" s="205">
        <v>78955</v>
      </c>
      <c r="L202" s="201">
        <v>54824</v>
      </c>
      <c r="M202" s="202">
        <f t="shared" si="35"/>
        <v>0.69437021087961492</v>
      </c>
      <c r="N202" s="203">
        <v>78034</v>
      </c>
      <c r="O202" s="201">
        <v>55237</v>
      </c>
      <c r="P202" s="202">
        <f t="shared" si="36"/>
        <v>0.70785811313017399</v>
      </c>
      <c r="Q202" s="202">
        <f t="shared" si="37"/>
        <v>1.1802547607453251E-2</v>
      </c>
      <c r="R202" s="202">
        <f t="shared" si="38"/>
        <v>-7.4768723862628228E-3</v>
      </c>
      <c r="S202" s="204">
        <f t="shared" si="39"/>
        <v>-1.348790225055907E-2</v>
      </c>
    </row>
    <row r="203" spans="1:19" ht="14.25" thickTop="1" x14ac:dyDescent="0.25">
      <c r="A203" s="206" t="s">
        <v>349</v>
      </c>
      <c r="B203" s="206">
        <v>8245</v>
      </c>
      <c r="C203" s="173">
        <v>6158</v>
      </c>
      <c r="D203" s="199">
        <f t="shared" si="30"/>
        <v>0.74687689508793209</v>
      </c>
      <c r="E203" s="173">
        <v>6615</v>
      </c>
      <c r="F203" s="173">
        <v>5112</v>
      </c>
      <c r="G203" s="199">
        <f t="shared" si="31"/>
        <v>0.77278911564625852</v>
      </c>
      <c r="H203" s="199">
        <f t="shared" si="32"/>
        <v>0.24640967498110355</v>
      </c>
      <c r="I203" s="199">
        <f t="shared" si="33"/>
        <v>0.20461658841940533</v>
      </c>
      <c r="J203" s="199">
        <f t="shared" si="34"/>
        <v>-2.5912220558326426E-2</v>
      </c>
      <c r="K203" s="173">
        <v>78955</v>
      </c>
      <c r="L203" s="173">
        <v>54824</v>
      </c>
      <c r="M203" s="199">
        <f t="shared" si="35"/>
        <v>0.69437021087961492</v>
      </c>
      <c r="N203" s="173">
        <v>78023</v>
      </c>
      <c r="O203" s="173">
        <v>55236</v>
      </c>
      <c r="P203" s="199">
        <f t="shared" si="36"/>
        <v>0.70794509311356912</v>
      </c>
      <c r="Q203" s="199">
        <f t="shared" si="37"/>
        <v>1.1945195647437234E-2</v>
      </c>
      <c r="R203" s="199">
        <f t="shared" si="38"/>
        <v>-7.4589036135853659E-3</v>
      </c>
      <c r="S203" s="199">
        <f t="shared" si="39"/>
        <v>-1.35748822339542E-2</v>
      </c>
    </row>
    <row r="204" spans="1:19" ht="14.25" thickBot="1" x14ac:dyDescent="0.3">
      <c r="A204" s="206" t="s">
        <v>353</v>
      </c>
      <c r="B204" s="206">
        <v>0</v>
      </c>
      <c r="C204" s="173">
        <v>0</v>
      </c>
      <c r="D204" s="199" t="str">
        <f t="shared" si="30"/>
        <v/>
      </c>
      <c r="E204" s="173">
        <v>0</v>
      </c>
      <c r="F204" s="173">
        <v>0</v>
      </c>
      <c r="G204" s="199" t="str">
        <f t="shared" si="31"/>
        <v/>
      </c>
      <c r="H204" s="199" t="str">
        <f t="shared" si="32"/>
        <v/>
      </c>
      <c r="I204" s="199" t="str">
        <f t="shared" si="33"/>
        <v/>
      </c>
      <c r="J204" s="199" t="str">
        <f t="shared" si="34"/>
        <v/>
      </c>
      <c r="K204" s="173">
        <v>0</v>
      </c>
      <c r="L204" s="173">
        <v>0</v>
      </c>
      <c r="M204" s="199" t="str">
        <f t="shared" si="35"/>
        <v/>
      </c>
      <c r="N204" s="173">
        <v>11</v>
      </c>
      <c r="O204" s="173">
        <v>1</v>
      </c>
      <c r="P204" s="199">
        <f t="shared" si="36"/>
        <v>9.0909090909090912E-2</v>
      </c>
      <c r="Q204" s="199">
        <f t="shared" si="37"/>
        <v>-1</v>
      </c>
      <c r="R204" s="199">
        <f t="shared" si="38"/>
        <v>-1</v>
      </c>
      <c r="S204" s="199" t="str">
        <f t="shared" si="39"/>
        <v/>
      </c>
    </row>
    <row r="205" spans="1:19" ht="16.5" thickTop="1" thickBot="1" x14ac:dyDescent="0.3">
      <c r="A205" s="200" t="s">
        <v>153</v>
      </c>
      <c r="B205" s="280">
        <v>7276</v>
      </c>
      <c r="C205" s="201">
        <v>5038</v>
      </c>
      <c r="D205" s="202">
        <f t="shared" si="30"/>
        <v>0.69241341396371636</v>
      </c>
      <c r="E205" s="203">
        <v>3532</v>
      </c>
      <c r="F205" s="201">
        <v>3144</v>
      </c>
      <c r="G205" s="202">
        <f t="shared" si="31"/>
        <v>0.89014722536806345</v>
      </c>
      <c r="H205" s="202">
        <f t="shared" si="32"/>
        <v>1.060022650056625</v>
      </c>
      <c r="I205" s="202">
        <f t="shared" si="33"/>
        <v>0.60241730279898209</v>
      </c>
      <c r="J205" s="204">
        <f t="shared" si="34"/>
        <v>-0.19773381140434709</v>
      </c>
      <c r="K205" s="205">
        <v>73510</v>
      </c>
      <c r="L205" s="201">
        <v>55826</v>
      </c>
      <c r="M205" s="202">
        <f t="shared" si="35"/>
        <v>0.7594340905999184</v>
      </c>
      <c r="N205" s="203">
        <v>46805</v>
      </c>
      <c r="O205" s="201">
        <v>40048</v>
      </c>
      <c r="P205" s="202">
        <f t="shared" si="36"/>
        <v>0.85563508172203828</v>
      </c>
      <c r="Q205" s="202">
        <f t="shared" si="37"/>
        <v>0.5705587009934836</v>
      </c>
      <c r="R205" s="202">
        <f t="shared" si="38"/>
        <v>0.3939772273272073</v>
      </c>
      <c r="S205" s="204">
        <f t="shared" si="39"/>
        <v>-9.6200991122119883E-2</v>
      </c>
    </row>
    <row r="206" spans="1:19" ht="14.25" thickTop="1" x14ac:dyDescent="0.25">
      <c r="A206" s="206" t="s">
        <v>358</v>
      </c>
      <c r="B206" s="206">
        <v>7276</v>
      </c>
      <c r="C206" s="173">
        <v>5038</v>
      </c>
      <c r="D206" s="199">
        <f t="shared" si="30"/>
        <v>0.69241341396371636</v>
      </c>
      <c r="E206" s="173">
        <v>0</v>
      </c>
      <c r="F206" s="173">
        <v>0</v>
      </c>
      <c r="G206" s="199" t="str">
        <f t="shared" si="31"/>
        <v/>
      </c>
      <c r="H206" s="199" t="str">
        <f t="shared" si="32"/>
        <v/>
      </c>
      <c r="I206" s="199" t="str">
        <f t="shared" si="33"/>
        <v/>
      </c>
      <c r="J206" s="199" t="str">
        <f t="shared" si="34"/>
        <v/>
      </c>
      <c r="K206" s="173">
        <v>36707</v>
      </c>
      <c r="L206" s="173">
        <v>27107</v>
      </c>
      <c r="M206" s="199">
        <f t="shared" si="35"/>
        <v>0.73846950172991532</v>
      </c>
      <c r="N206" s="173">
        <v>0</v>
      </c>
      <c r="O206" s="173">
        <v>0</v>
      </c>
      <c r="P206" s="199" t="str">
        <f t="shared" si="36"/>
        <v/>
      </c>
      <c r="Q206" s="199" t="str">
        <f t="shared" si="37"/>
        <v/>
      </c>
      <c r="R206" s="199" t="str">
        <f t="shared" si="38"/>
        <v/>
      </c>
      <c r="S206" s="199" t="str">
        <f t="shared" si="39"/>
        <v/>
      </c>
    </row>
    <row r="207" spans="1:19" ht="14.25" thickBot="1" x14ac:dyDescent="0.3">
      <c r="A207" s="206" t="s">
        <v>84</v>
      </c>
      <c r="B207" s="206">
        <v>0</v>
      </c>
      <c r="C207" s="173">
        <v>0</v>
      </c>
      <c r="D207" s="199" t="str">
        <f t="shared" si="30"/>
        <v/>
      </c>
      <c r="E207" s="173">
        <v>3532</v>
      </c>
      <c r="F207" s="173">
        <v>3144</v>
      </c>
      <c r="G207" s="199">
        <f t="shared" si="31"/>
        <v>0.89014722536806345</v>
      </c>
      <c r="H207" s="199">
        <f t="shared" si="32"/>
        <v>-1</v>
      </c>
      <c r="I207" s="199">
        <f t="shared" si="33"/>
        <v>-1</v>
      </c>
      <c r="J207" s="199" t="str">
        <f t="shared" si="34"/>
        <v/>
      </c>
      <c r="K207" s="173">
        <v>36803</v>
      </c>
      <c r="L207" s="173">
        <v>28719</v>
      </c>
      <c r="M207" s="199">
        <f t="shared" si="35"/>
        <v>0.78034399369616603</v>
      </c>
      <c r="N207" s="173">
        <v>46805</v>
      </c>
      <c r="O207" s="173">
        <v>40048</v>
      </c>
      <c r="P207" s="199">
        <f t="shared" si="36"/>
        <v>0.85563508172203828</v>
      </c>
      <c r="Q207" s="199">
        <f t="shared" si="37"/>
        <v>-0.21369511804294417</v>
      </c>
      <c r="R207" s="199">
        <f t="shared" si="38"/>
        <v>-0.28288553735517374</v>
      </c>
      <c r="S207" s="199">
        <f t="shared" si="39"/>
        <v>-7.5291088025872255E-2</v>
      </c>
    </row>
    <row r="208" spans="1:19" ht="16.5" thickTop="1" thickBot="1" x14ac:dyDescent="0.3">
      <c r="A208" s="200" t="s">
        <v>155</v>
      </c>
      <c r="B208" s="280">
        <v>7016</v>
      </c>
      <c r="C208" s="201">
        <v>5188</v>
      </c>
      <c r="D208" s="202">
        <f t="shared" si="30"/>
        <v>0.73945267958950966</v>
      </c>
      <c r="E208" s="203">
        <v>4708</v>
      </c>
      <c r="F208" s="201">
        <v>3492</v>
      </c>
      <c r="G208" s="202">
        <f t="shared" si="31"/>
        <v>0.74171622769753609</v>
      </c>
      <c r="H208" s="202">
        <f t="shared" si="32"/>
        <v>0.49022939677145283</v>
      </c>
      <c r="I208" s="202">
        <f t="shared" si="33"/>
        <v>0.48568155784650635</v>
      </c>
      <c r="J208" s="204">
        <f t="shared" si="34"/>
        <v>-2.2635481080264253E-3</v>
      </c>
      <c r="K208" s="205">
        <v>60528</v>
      </c>
      <c r="L208" s="201">
        <v>44593</v>
      </c>
      <c r="M208" s="202">
        <f t="shared" si="35"/>
        <v>0.73673341263547454</v>
      </c>
      <c r="N208" s="203">
        <v>57843</v>
      </c>
      <c r="O208" s="201">
        <v>42288</v>
      </c>
      <c r="P208" s="202">
        <f t="shared" si="36"/>
        <v>0.73108241273792851</v>
      </c>
      <c r="Q208" s="202">
        <f t="shared" si="37"/>
        <v>4.6418754213993108E-2</v>
      </c>
      <c r="R208" s="202">
        <f t="shared" si="38"/>
        <v>5.4507188800605455E-2</v>
      </c>
      <c r="S208" s="204">
        <f t="shared" si="39"/>
        <v>5.6509998975460274E-3</v>
      </c>
    </row>
    <row r="209" spans="1:19" ht="15" thickTop="1" thickBot="1" x14ac:dyDescent="0.3">
      <c r="A209" s="206" t="s">
        <v>349</v>
      </c>
      <c r="B209" s="206">
        <v>7016</v>
      </c>
      <c r="C209" s="173">
        <v>5188</v>
      </c>
      <c r="D209" s="199">
        <f t="shared" si="30"/>
        <v>0.73945267958950966</v>
      </c>
      <c r="E209" s="173">
        <v>4708</v>
      </c>
      <c r="F209" s="173">
        <v>3492</v>
      </c>
      <c r="G209" s="199">
        <f t="shared" si="31"/>
        <v>0.74171622769753609</v>
      </c>
      <c r="H209" s="199">
        <f t="shared" si="32"/>
        <v>0.49022939677145283</v>
      </c>
      <c r="I209" s="199">
        <f t="shared" si="33"/>
        <v>0.48568155784650635</v>
      </c>
      <c r="J209" s="199">
        <f t="shared" si="34"/>
        <v>-2.2635481080264253E-3</v>
      </c>
      <c r="K209" s="173">
        <v>60528</v>
      </c>
      <c r="L209" s="173">
        <v>44593</v>
      </c>
      <c r="M209" s="199">
        <f t="shared" si="35"/>
        <v>0.73673341263547454</v>
      </c>
      <c r="N209" s="173">
        <v>57843</v>
      </c>
      <c r="O209" s="173">
        <v>42288</v>
      </c>
      <c r="P209" s="199">
        <f t="shared" si="36"/>
        <v>0.73108241273792851</v>
      </c>
      <c r="Q209" s="199">
        <f t="shared" si="37"/>
        <v>4.6418754213993108E-2</v>
      </c>
      <c r="R209" s="199">
        <f t="shared" si="38"/>
        <v>5.4507188800605455E-2</v>
      </c>
      <c r="S209" s="199">
        <f t="shared" si="39"/>
        <v>5.6509998975460274E-3</v>
      </c>
    </row>
    <row r="210" spans="1:19" ht="16.5" thickTop="1" thickBot="1" x14ac:dyDescent="0.3">
      <c r="A210" s="200" t="s">
        <v>166</v>
      </c>
      <c r="B210" s="280">
        <v>6606</v>
      </c>
      <c r="C210" s="201">
        <v>4800</v>
      </c>
      <c r="D210" s="202">
        <f t="shared" si="30"/>
        <v>0.72661217075386009</v>
      </c>
      <c r="E210" s="203">
        <v>6727</v>
      </c>
      <c r="F210" s="201">
        <v>5327</v>
      </c>
      <c r="G210" s="202">
        <f t="shared" si="31"/>
        <v>0.79188345473465138</v>
      </c>
      <c r="H210" s="202">
        <f t="shared" si="32"/>
        <v>-1.7987215697933712E-2</v>
      </c>
      <c r="I210" s="202">
        <f t="shared" si="33"/>
        <v>-9.8929979350478647E-2</v>
      </c>
      <c r="J210" s="204">
        <f t="shared" si="34"/>
        <v>-6.5271283980791295E-2</v>
      </c>
      <c r="K210" s="205">
        <v>75228</v>
      </c>
      <c r="L210" s="201">
        <v>51665</v>
      </c>
      <c r="M210" s="202">
        <f t="shared" si="35"/>
        <v>0.68677885893550272</v>
      </c>
      <c r="N210" s="203">
        <v>60197</v>
      </c>
      <c r="O210" s="201">
        <v>44279</v>
      </c>
      <c r="P210" s="202">
        <f t="shared" si="36"/>
        <v>0.7355682176852667</v>
      </c>
      <c r="Q210" s="202">
        <f t="shared" si="37"/>
        <v>0.24969682874561849</v>
      </c>
      <c r="R210" s="202">
        <f t="shared" si="38"/>
        <v>0.16680593509338504</v>
      </c>
      <c r="S210" s="204">
        <f t="shared" si="39"/>
        <v>-4.8789358749763978E-2</v>
      </c>
    </row>
    <row r="211" spans="1:19" ht="14.25" thickTop="1" x14ac:dyDescent="0.25">
      <c r="A211" s="206" t="s">
        <v>84</v>
      </c>
      <c r="B211" s="206">
        <v>6606</v>
      </c>
      <c r="C211" s="173">
        <v>4800</v>
      </c>
      <c r="D211" s="199">
        <f t="shared" si="30"/>
        <v>0.72661217075386009</v>
      </c>
      <c r="E211" s="173">
        <v>6385</v>
      </c>
      <c r="F211" s="173">
        <v>5111</v>
      </c>
      <c r="G211" s="199">
        <f t="shared" si="31"/>
        <v>0.80046985121378234</v>
      </c>
      <c r="H211" s="199">
        <f t="shared" si="32"/>
        <v>3.4612372748629605E-2</v>
      </c>
      <c r="I211" s="199">
        <f t="shared" si="33"/>
        <v>-6.0849148894541183E-2</v>
      </c>
      <c r="J211" s="199">
        <f t="shared" si="34"/>
        <v>-7.3857680459922248E-2</v>
      </c>
      <c r="K211" s="173">
        <v>74882</v>
      </c>
      <c r="L211" s="173">
        <v>51462</v>
      </c>
      <c r="M211" s="199">
        <f t="shared" si="35"/>
        <v>0.68724125958174198</v>
      </c>
      <c r="N211" s="173">
        <v>54882</v>
      </c>
      <c r="O211" s="173">
        <v>41310</v>
      </c>
      <c r="P211" s="199">
        <f t="shared" si="36"/>
        <v>0.7527058051820269</v>
      </c>
      <c r="Q211" s="199">
        <f t="shared" si="37"/>
        <v>0.36441820633358835</v>
      </c>
      <c r="R211" s="199">
        <f t="shared" si="38"/>
        <v>0.24575163398692812</v>
      </c>
      <c r="S211" s="199">
        <f t="shared" si="39"/>
        <v>-6.5464545600284918E-2</v>
      </c>
    </row>
    <row r="212" spans="1:19" x14ac:dyDescent="0.25">
      <c r="A212" s="206" t="s">
        <v>349</v>
      </c>
      <c r="B212" s="206">
        <v>0</v>
      </c>
      <c r="C212" s="173">
        <v>0</v>
      </c>
      <c r="D212" s="199" t="str">
        <f t="shared" si="30"/>
        <v/>
      </c>
      <c r="E212" s="173">
        <v>342</v>
      </c>
      <c r="F212" s="173">
        <v>216</v>
      </c>
      <c r="G212" s="199">
        <f t="shared" si="31"/>
        <v>0.63157894736842102</v>
      </c>
      <c r="H212" s="199">
        <f t="shared" si="32"/>
        <v>-1</v>
      </c>
      <c r="I212" s="199">
        <f t="shared" si="33"/>
        <v>-1</v>
      </c>
      <c r="J212" s="199" t="str">
        <f t="shared" si="34"/>
        <v/>
      </c>
      <c r="K212" s="173">
        <v>346</v>
      </c>
      <c r="L212" s="173">
        <v>203</v>
      </c>
      <c r="M212" s="199">
        <f t="shared" si="35"/>
        <v>0.58670520231213874</v>
      </c>
      <c r="N212" s="173">
        <v>5141</v>
      </c>
      <c r="O212" s="173">
        <v>2796</v>
      </c>
      <c r="P212" s="199">
        <f t="shared" si="36"/>
        <v>0.54386306166115539</v>
      </c>
      <c r="Q212" s="199">
        <f t="shared" si="37"/>
        <v>-0.93269791869286134</v>
      </c>
      <c r="R212" s="199">
        <f t="shared" si="38"/>
        <v>-0.9273962804005722</v>
      </c>
      <c r="S212" s="199">
        <f t="shared" si="39"/>
        <v>4.2842140650983351E-2</v>
      </c>
    </row>
    <row r="213" spans="1:19" ht="14.25" thickBot="1" x14ac:dyDescent="0.3">
      <c r="A213" s="206" t="s">
        <v>103</v>
      </c>
      <c r="B213" s="206">
        <v>0</v>
      </c>
      <c r="C213" s="173">
        <v>0</v>
      </c>
      <c r="D213" s="199" t="str">
        <f t="shared" si="30"/>
        <v/>
      </c>
      <c r="E213" s="173">
        <v>0</v>
      </c>
      <c r="F213" s="173">
        <v>0</v>
      </c>
      <c r="G213" s="199" t="str">
        <f t="shared" si="31"/>
        <v/>
      </c>
      <c r="H213" s="199" t="str">
        <f t="shared" si="32"/>
        <v/>
      </c>
      <c r="I213" s="199" t="str">
        <f t="shared" si="33"/>
        <v/>
      </c>
      <c r="J213" s="199" t="str">
        <f t="shared" si="34"/>
        <v/>
      </c>
      <c r="K213" s="173">
        <v>0</v>
      </c>
      <c r="L213" s="173">
        <v>0</v>
      </c>
      <c r="M213" s="199" t="str">
        <f t="shared" si="35"/>
        <v/>
      </c>
      <c r="N213" s="173">
        <v>174</v>
      </c>
      <c r="O213" s="173">
        <v>173</v>
      </c>
      <c r="P213" s="199">
        <f t="shared" si="36"/>
        <v>0.99425287356321834</v>
      </c>
      <c r="Q213" s="199">
        <f t="shared" si="37"/>
        <v>-1</v>
      </c>
      <c r="R213" s="199">
        <f t="shared" si="38"/>
        <v>-1</v>
      </c>
      <c r="S213" s="199" t="str">
        <f t="shared" si="39"/>
        <v/>
      </c>
    </row>
    <row r="214" spans="1:19" ht="16.5" thickTop="1" thickBot="1" x14ac:dyDescent="0.3">
      <c r="A214" s="200" t="s">
        <v>252</v>
      </c>
      <c r="B214" s="280">
        <v>6344</v>
      </c>
      <c r="C214" s="201">
        <v>5533</v>
      </c>
      <c r="D214" s="202">
        <f t="shared" si="30"/>
        <v>0.87216267339218156</v>
      </c>
      <c r="E214" s="203">
        <v>2781</v>
      </c>
      <c r="F214" s="201">
        <v>2573</v>
      </c>
      <c r="G214" s="202">
        <f t="shared" si="31"/>
        <v>0.92520676015821646</v>
      </c>
      <c r="H214" s="202">
        <f t="shared" si="32"/>
        <v>1.2811938151743978</v>
      </c>
      <c r="I214" s="202">
        <f t="shared" si="33"/>
        <v>1.1504080839486979</v>
      </c>
      <c r="J214" s="204">
        <f t="shared" si="34"/>
        <v>-5.3044086766034892E-2</v>
      </c>
      <c r="K214" s="205">
        <v>51049</v>
      </c>
      <c r="L214" s="201">
        <v>42799</v>
      </c>
      <c r="M214" s="202">
        <f t="shared" si="35"/>
        <v>0.83839056592685457</v>
      </c>
      <c r="N214" s="203">
        <v>32542</v>
      </c>
      <c r="O214" s="201">
        <v>28807</v>
      </c>
      <c r="P214" s="202">
        <f t="shared" si="36"/>
        <v>0.88522524737262609</v>
      </c>
      <c r="Q214" s="202">
        <f t="shared" si="37"/>
        <v>0.56871120398254571</v>
      </c>
      <c r="R214" s="202">
        <f t="shared" si="38"/>
        <v>0.48571527753670973</v>
      </c>
      <c r="S214" s="204">
        <f t="shared" si="39"/>
        <v>-4.683468144577152E-2</v>
      </c>
    </row>
    <row r="215" spans="1:19" ht="14.25" thickTop="1" x14ac:dyDescent="0.25">
      <c r="A215" s="206" t="s">
        <v>358</v>
      </c>
      <c r="B215" s="206">
        <v>3583</v>
      </c>
      <c r="C215" s="173">
        <v>2933</v>
      </c>
      <c r="D215" s="199">
        <f t="shared" si="30"/>
        <v>0.81858777560703322</v>
      </c>
      <c r="E215" s="173">
        <v>0</v>
      </c>
      <c r="F215" s="173">
        <v>0</v>
      </c>
      <c r="G215" s="199" t="str">
        <f t="shared" si="31"/>
        <v/>
      </c>
      <c r="H215" s="199" t="str">
        <f t="shared" si="32"/>
        <v/>
      </c>
      <c r="I215" s="199" t="str">
        <f t="shared" si="33"/>
        <v/>
      </c>
      <c r="J215" s="199" t="str">
        <f t="shared" si="34"/>
        <v/>
      </c>
      <c r="K215" s="173">
        <v>17847</v>
      </c>
      <c r="L215" s="173">
        <v>13614</v>
      </c>
      <c r="M215" s="199">
        <f t="shared" si="35"/>
        <v>0.76281728021516226</v>
      </c>
      <c r="N215" s="173">
        <v>0</v>
      </c>
      <c r="O215" s="173">
        <v>0</v>
      </c>
      <c r="P215" s="199" t="str">
        <f t="shared" si="36"/>
        <v/>
      </c>
      <c r="Q215" s="199" t="str">
        <f t="shared" si="37"/>
        <v/>
      </c>
      <c r="R215" s="199" t="str">
        <f t="shared" si="38"/>
        <v/>
      </c>
      <c r="S215" s="199" t="str">
        <f t="shared" si="39"/>
        <v/>
      </c>
    </row>
    <row r="216" spans="1:19" ht="14.25" thickBot="1" x14ac:dyDescent="0.3">
      <c r="A216" s="206" t="s">
        <v>350</v>
      </c>
      <c r="B216" s="206">
        <v>2761</v>
      </c>
      <c r="C216" s="173">
        <v>2600</v>
      </c>
      <c r="D216" s="199">
        <f t="shared" si="30"/>
        <v>0.94168779427743576</v>
      </c>
      <c r="E216" s="173">
        <v>2781</v>
      </c>
      <c r="F216" s="173">
        <v>2573</v>
      </c>
      <c r="G216" s="199">
        <f t="shared" si="31"/>
        <v>0.92520676015821646</v>
      </c>
      <c r="H216" s="199">
        <f t="shared" si="32"/>
        <v>-7.1916576770946206E-3</v>
      </c>
      <c r="I216" s="199">
        <f t="shared" si="33"/>
        <v>1.0493587252234704E-2</v>
      </c>
      <c r="J216" s="199">
        <f t="shared" si="34"/>
        <v>1.6481034119219307E-2</v>
      </c>
      <c r="K216" s="173">
        <v>33202</v>
      </c>
      <c r="L216" s="173">
        <v>29185</v>
      </c>
      <c r="M216" s="199">
        <f t="shared" si="35"/>
        <v>0.87901331245105718</v>
      </c>
      <c r="N216" s="173">
        <v>32542</v>
      </c>
      <c r="O216" s="173">
        <v>28807</v>
      </c>
      <c r="P216" s="199">
        <f t="shared" si="36"/>
        <v>0.88522524737262609</v>
      </c>
      <c r="Q216" s="199">
        <f t="shared" si="37"/>
        <v>2.0281482391985683E-2</v>
      </c>
      <c r="R216" s="199">
        <f t="shared" si="38"/>
        <v>1.3121810671017364E-2</v>
      </c>
      <c r="S216" s="199">
        <f t="shared" si="39"/>
        <v>-6.2119349215689068E-3</v>
      </c>
    </row>
    <row r="217" spans="1:19" ht="16.5" thickTop="1" thickBot="1" x14ac:dyDescent="0.3">
      <c r="A217" s="200" t="s">
        <v>157</v>
      </c>
      <c r="B217" s="280">
        <v>5692</v>
      </c>
      <c r="C217" s="201">
        <v>4542</v>
      </c>
      <c r="D217" s="202">
        <f t="shared" si="30"/>
        <v>0.79796205200281101</v>
      </c>
      <c r="E217" s="203">
        <v>4188</v>
      </c>
      <c r="F217" s="201">
        <v>3104</v>
      </c>
      <c r="G217" s="202">
        <f t="shared" si="31"/>
        <v>0.74116523400191026</v>
      </c>
      <c r="H217" s="202">
        <f t="shared" si="32"/>
        <v>0.35912129894937928</v>
      </c>
      <c r="I217" s="202">
        <f t="shared" si="33"/>
        <v>0.46327319587628857</v>
      </c>
      <c r="J217" s="204">
        <f t="shared" si="34"/>
        <v>5.6796818000900751E-2</v>
      </c>
      <c r="K217" s="205">
        <v>46466</v>
      </c>
      <c r="L217" s="201">
        <v>35324</v>
      </c>
      <c r="M217" s="202">
        <f t="shared" si="35"/>
        <v>0.760211767744157</v>
      </c>
      <c r="N217" s="203">
        <v>47985</v>
      </c>
      <c r="O217" s="201">
        <v>34016</v>
      </c>
      <c r="P217" s="202">
        <f t="shared" si="36"/>
        <v>0.70888819422736271</v>
      </c>
      <c r="Q217" s="202">
        <f t="shared" si="37"/>
        <v>-3.1655725747629426E-2</v>
      </c>
      <c r="R217" s="202">
        <f t="shared" si="38"/>
        <v>3.8452492944496708E-2</v>
      </c>
      <c r="S217" s="204">
        <f t="shared" si="39"/>
        <v>5.1323573516794285E-2</v>
      </c>
    </row>
    <row r="218" spans="1:19" ht="14.25" thickTop="1" x14ac:dyDescent="0.25">
      <c r="A218" s="206" t="s">
        <v>349</v>
      </c>
      <c r="B218" s="206">
        <v>5692</v>
      </c>
      <c r="C218" s="173">
        <v>4542</v>
      </c>
      <c r="D218" s="199">
        <f t="shared" si="30"/>
        <v>0.79796205200281101</v>
      </c>
      <c r="E218" s="173">
        <v>2192</v>
      </c>
      <c r="F218" s="173">
        <v>1581</v>
      </c>
      <c r="G218" s="199">
        <f t="shared" si="31"/>
        <v>0.72125912408759119</v>
      </c>
      <c r="H218" s="199">
        <f t="shared" si="32"/>
        <v>1.5967153284671531</v>
      </c>
      <c r="I218" s="199">
        <f t="shared" si="33"/>
        <v>1.8728652751423152</v>
      </c>
      <c r="J218" s="199">
        <f t="shared" si="34"/>
        <v>7.6702927915219821E-2</v>
      </c>
      <c r="K218" s="173">
        <v>41232</v>
      </c>
      <c r="L218" s="173">
        <v>31442</v>
      </c>
      <c r="M218" s="199">
        <f t="shared" si="35"/>
        <v>0.76256305781916955</v>
      </c>
      <c r="N218" s="173">
        <v>25315</v>
      </c>
      <c r="O218" s="173">
        <v>18116</v>
      </c>
      <c r="P218" s="199">
        <f t="shared" si="36"/>
        <v>0.71562314833102902</v>
      </c>
      <c r="Q218" s="199">
        <f t="shared" si="37"/>
        <v>0.62875765356508007</v>
      </c>
      <c r="R218" s="199">
        <f t="shared" si="38"/>
        <v>0.73559284610289244</v>
      </c>
      <c r="S218" s="199">
        <f t="shared" si="39"/>
        <v>4.693990948814053E-2</v>
      </c>
    </row>
    <row r="219" spans="1:19" ht="14.25" thickBot="1" x14ac:dyDescent="0.3">
      <c r="A219" s="206" t="s">
        <v>353</v>
      </c>
      <c r="B219" s="206">
        <v>0</v>
      </c>
      <c r="C219" s="173">
        <v>0</v>
      </c>
      <c r="D219" s="199" t="str">
        <f t="shared" si="30"/>
        <v/>
      </c>
      <c r="E219" s="173">
        <v>1996</v>
      </c>
      <c r="F219" s="173">
        <v>1523</v>
      </c>
      <c r="G219" s="199">
        <f t="shared" si="31"/>
        <v>0.76302605210420837</v>
      </c>
      <c r="H219" s="199">
        <f t="shared" si="32"/>
        <v>-1</v>
      </c>
      <c r="I219" s="199">
        <f t="shared" si="33"/>
        <v>-1</v>
      </c>
      <c r="J219" s="199" t="str">
        <f t="shared" si="34"/>
        <v/>
      </c>
      <c r="K219" s="173">
        <v>5234</v>
      </c>
      <c r="L219" s="173">
        <v>3882</v>
      </c>
      <c r="M219" s="199">
        <f t="shared" si="35"/>
        <v>0.74168895682078717</v>
      </c>
      <c r="N219" s="173">
        <v>22670</v>
      </c>
      <c r="O219" s="173">
        <v>15900</v>
      </c>
      <c r="P219" s="199">
        <f t="shared" si="36"/>
        <v>0.70136744596382883</v>
      </c>
      <c r="Q219" s="199">
        <f t="shared" si="37"/>
        <v>-0.76912218791354214</v>
      </c>
      <c r="R219" s="199">
        <f t="shared" si="38"/>
        <v>-0.75584905660377355</v>
      </c>
      <c r="S219" s="199">
        <f t="shared" si="39"/>
        <v>4.0321510856958342E-2</v>
      </c>
    </row>
    <row r="220" spans="1:19" ht="16.5" thickTop="1" thickBot="1" x14ac:dyDescent="0.3">
      <c r="A220" s="200" t="s">
        <v>253</v>
      </c>
      <c r="B220" s="280">
        <v>5364</v>
      </c>
      <c r="C220" s="201">
        <v>4402</v>
      </c>
      <c r="D220" s="202">
        <f t="shared" si="30"/>
        <v>0.82065622669649518</v>
      </c>
      <c r="E220" s="203">
        <v>5076</v>
      </c>
      <c r="F220" s="201">
        <v>4089</v>
      </c>
      <c r="G220" s="202">
        <f t="shared" si="31"/>
        <v>0.80555555555555558</v>
      </c>
      <c r="H220" s="202">
        <f t="shared" si="32"/>
        <v>5.6737588652482351E-2</v>
      </c>
      <c r="I220" s="202">
        <f t="shared" si="33"/>
        <v>7.6546832966495559E-2</v>
      </c>
      <c r="J220" s="204">
        <f t="shared" si="34"/>
        <v>1.5100671140939603E-2</v>
      </c>
      <c r="K220" s="205">
        <v>59358</v>
      </c>
      <c r="L220" s="201">
        <v>48693</v>
      </c>
      <c r="M220" s="202">
        <f t="shared" si="35"/>
        <v>0.82032750429596679</v>
      </c>
      <c r="N220" s="203">
        <v>58184</v>
      </c>
      <c r="O220" s="201">
        <v>45697</v>
      </c>
      <c r="P220" s="202">
        <f t="shared" si="36"/>
        <v>0.78538773545992024</v>
      </c>
      <c r="Q220" s="202">
        <f t="shared" si="37"/>
        <v>2.0177368348686997E-2</v>
      </c>
      <c r="R220" s="202">
        <f t="shared" si="38"/>
        <v>6.556229074118658E-2</v>
      </c>
      <c r="S220" s="204">
        <f t="shared" si="39"/>
        <v>3.4939768836046547E-2</v>
      </c>
    </row>
    <row r="221" spans="1:19" ht="14.25" thickTop="1" x14ac:dyDescent="0.25">
      <c r="A221" s="206" t="s">
        <v>85</v>
      </c>
      <c r="B221" s="206">
        <v>5364</v>
      </c>
      <c r="C221" s="173">
        <v>4402</v>
      </c>
      <c r="D221" s="199">
        <f t="shared" si="30"/>
        <v>0.82065622669649518</v>
      </c>
      <c r="E221" s="173">
        <v>5076</v>
      </c>
      <c r="F221" s="173">
        <v>4089</v>
      </c>
      <c r="G221" s="199">
        <f t="shared" si="31"/>
        <v>0.80555555555555558</v>
      </c>
      <c r="H221" s="199">
        <f t="shared" si="32"/>
        <v>5.6737588652482351E-2</v>
      </c>
      <c r="I221" s="199">
        <f t="shared" si="33"/>
        <v>7.6546832966495559E-2</v>
      </c>
      <c r="J221" s="199">
        <f t="shared" si="34"/>
        <v>1.5100671140939603E-2</v>
      </c>
      <c r="K221" s="173">
        <v>59040</v>
      </c>
      <c r="L221" s="173">
        <v>48389</v>
      </c>
      <c r="M221" s="199">
        <f t="shared" si="35"/>
        <v>0.81959688346883464</v>
      </c>
      <c r="N221" s="173">
        <v>58184</v>
      </c>
      <c r="O221" s="173">
        <v>45697</v>
      </c>
      <c r="P221" s="199">
        <f t="shared" si="36"/>
        <v>0.78538773545992024</v>
      </c>
      <c r="Q221" s="199">
        <f t="shared" si="37"/>
        <v>1.4711948301938671E-2</v>
      </c>
      <c r="R221" s="199">
        <f t="shared" si="38"/>
        <v>5.8909775258769725E-2</v>
      </c>
      <c r="S221" s="199">
        <f t="shared" si="39"/>
        <v>3.4209148008914392E-2</v>
      </c>
    </row>
    <row r="222" spans="1:19" ht="14.25" thickBot="1" x14ac:dyDescent="0.3">
      <c r="A222" s="206" t="s">
        <v>103</v>
      </c>
      <c r="B222" s="206">
        <v>0</v>
      </c>
      <c r="C222" s="173">
        <v>0</v>
      </c>
      <c r="D222" s="199" t="str">
        <f t="shared" si="30"/>
        <v/>
      </c>
      <c r="E222" s="173">
        <v>0</v>
      </c>
      <c r="F222" s="173">
        <v>0</v>
      </c>
      <c r="G222" s="199" t="str">
        <f t="shared" si="31"/>
        <v/>
      </c>
      <c r="H222" s="199" t="str">
        <f t="shared" si="32"/>
        <v/>
      </c>
      <c r="I222" s="199" t="str">
        <f t="shared" si="33"/>
        <v/>
      </c>
      <c r="J222" s="199" t="str">
        <f t="shared" si="34"/>
        <v/>
      </c>
      <c r="K222" s="173">
        <v>318</v>
      </c>
      <c r="L222" s="173">
        <v>304</v>
      </c>
      <c r="M222" s="199">
        <f t="shared" si="35"/>
        <v>0.95597484276729561</v>
      </c>
      <c r="N222" s="173">
        <v>0</v>
      </c>
      <c r="O222" s="173">
        <v>0</v>
      </c>
      <c r="P222" s="199" t="str">
        <f t="shared" si="36"/>
        <v/>
      </c>
      <c r="Q222" s="199" t="str">
        <f t="shared" si="37"/>
        <v/>
      </c>
      <c r="R222" s="199" t="str">
        <f t="shared" si="38"/>
        <v/>
      </c>
      <c r="S222" s="199" t="str">
        <f t="shared" si="39"/>
        <v/>
      </c>
    </row>
    <row r="223" spans="1:19" ht="16.5" thickTop="1" thickBot="1" x14ac:dyDescent="0.3">
      <c r="A223" s="200" t="s">
        <v>168</v>
      </c>
      <c r="B223" s="280">
        <v>4802</v>
      </c>
      <c r="C223" s="201">
        <v>3536</v>
      </c>
      <c r="D223" s="202">
        <f t="shared" si="30"/>
        <v>0.73635985006247395</v>
      </c>
      <c r="E223" s="203">
        <v>3415</v>
      </c>
      <c r="F223" s="201">
        <v>2158</v>
      </c>
      <c r="G223" s="202">
        <f t="shared" si="31"/>
        <v>0.63191800878477311</v>
      </c>
      <c r="H223" s="202">
        <f t="shared" si="32"/>
        <v>0.4061493411420205</v>
      </c>
      <c r="I223" s="202">
        <f t="shared" si="33"/>
        <v>0.63855421686746983</v>
      </c>
      <c r="J223" s="204">
        <f t="shared" si="34"/>
        <v>0.10444184127770084</v>
      </c>
      <c r="K223" s="205">
        <v>47050</v>
      </c>
      <c r="L223" s="201">
        <v>30133</v>
      </c>
      <c r="M223" s="202">
        <f t="shared" si="35"/>
        <v>0.64044633368756643</v>
      </c>
      <c r="N223" s="203">
        <v>35550</v>
      </c>
      <c r="O223" s="201">
        <v>21632</v>
      </c>
      <c r="P223" s="202">
        <f t="shared" si="36"/>
        <v>0.60849507735583686</v>
      </c>
      <c r="Q223" s="202">
        <f t="shared" si="37"/>
        <v>0.32348804500703232</v>
      </c>
      <c r="R223" s="202">
        <f t="shared" si="38"/>
        <v>0.39298261834319526</v>
      </c>
      <c r="S223" s="204">
        <f t="shared" si="39"/>
        <v>3.1951256331729572E-2</v>
      </c>
    </row>
    <row r="224" spans="1:19" ht="15" thickTop="1" thickBot="1" x14ac:dyDescent="0.3">
      <c r="A224" s="206" t="s">
        <v>349</v>
      </c>
      <c r="B224" s="206">
        <v>4802</v>
      </c>
      <c r="C224" s="173">
        <v>3536</v>
      </c>
      <c r="D224" s="199">
        <f t="shared" si="30"/>
        <v>0.73635985006247395</v>
      </c>
      <c r="E224" s="173">
        <v>3415</v>
      </c>
      <c r="F224" s="173">
        <v>2158</v>
      </c>
      <c r="G224" s="199">
        <f t="shared" si="31"/>
        <v>0.63191800878477311</v>
      </c>
      <c r="H224" s="199">
        <f t="shared" si="32"/>
        <v>0.4061493411420205</v>
      </c>
      <c r="I224" s="199">
        <f t="shared" si="33"/>
        <v>0.63855421686746983</v>
      </c>
      <c r="J224" s="199">
        <f t="shared" si="34"/>
        <v>0.10444184127770084</v>
      </c>
      <c r="K224" s="173">
        <v>47050</v>
      </c>
      <c r="L224" s="173">
        <v>30133</v>
      </c>
      <c r="M224" s="199">
        <f t="shared" si="35"/>
        <v>0.64044633368756643</v>
      </c>
      <c r="N224" s="173">
        <v>35550</v>
      </c>
      <c r="O224" s="173">
        <v>21632</v>
      </c>
      <c r="P224" s="199">
        <f t="shared" si="36"/>
        <v>0.60849507735583686</v>
      </c>
      <c r="Q224" s="199">
        <f t="shared" si="37"/>
        <v>0.32348804500703232</v>
      </c>
      <c r="R224" s="199">
        <f t="shared" si="38"/>
        <v>0.39298261834319526</v>
      </c>
      <c r="S224" s="199">
        <f t="shared" si="39"/>
        <v>3.1951256331729572E-2</v>
      </c>
    </row>
    <row r="225" spans="1:19" ht="16.5" thickTop="1" thickBot="1" x14ac:dyDescent="0.3">
      <c r="A225" s="200" t="s">
        <v>254</v>
      </c>
      <c r="B225" s="280">
        <v>4444</v>
      </c>
      <c r="C225" s="201">
        <v>3547</v>
      </c>
      <c r="D225" s="202">
        <f t="shared" si="30"/>
        <v>0.79815481548154821</v>
      </c>
      <c r="E225" s="203">
        <v>3798</v>
      </c>
      <c r="F225" s="201">
        <v>3087</v>
      </c>
      <c r="G225" s="202">
        <f t="shared" si="31"/>
        <v>0.8127962085308057</v>
      </c>
      <c r="H225" s="202">
        <f t="shared" si="32"/>
        <v>0.17008952080042117</v>
      </c>
      <c r="I225" s="202">
        <f t="shared" si="33"/>
        <v>0.14901198574667962</v>
      </c>
      <c r="J225" s="204">
        <f t="shared" si="34"/>
        <v>-1.464139304925749E-2</v>
      </c>
      <c r="K225" s="205">
        <v>52086</v>
      </c>
      <c r="L225" s="201">
        <v>42096</v>
      </c>
      <c r="M225" s="202">
        <f t="shared" si="35"/>
        <v>0.80820182006681263</v>
      </c>
      <c r="N225" s="203">
        <v>42238</v>
      </c>
      <c r="O225" s="201">
        <v>33106</v>
      </c>
      <c r="P225" s="202">
        <f t="shared" si="36"/>
        <v>0.78379658127752261</v>
      </c>
      <c r="Q225" s="202">
        <f t="shared" si="37"/>
        <v>0.23315497892892645</v>
      </c>
      <c r="R225" s="202">
        <f t="shared" si="38"/>
        <v>0.27155198453452556</v>
      </c>
      <c r="S225" s="204">
        <f t="shared" si="39"/>
        <v>2.4405238789290018E-2</v>
      </c>
    </row>
    <row r="226" spans="1:19" ht="15" thickTop="1" thickBot="1" x14ac:dyDescent="0.3">
      <c r="A226" s="206" t="s">
        <v>349</v>
      </c>
      <c r="B226" s="206">
        <v>4444</v>
      </c>
      <c r="C226" s="173">
        <v>3547</v>
      </c>
      <c r="D226" s="199">
        <f t="shared" si="30"/>
        <v>0.79815481548154821</v>
      </c>
      <c r="E226" s="173">
        <v>3798</v>
      </c>
      <c r="F226" s="173">
        <v>3087</v>
      </c>
      <c r="G226" s="199">
        <f t="shared" si="31"/>
        <v>0.8127962085308057</v>
      </c>
      <c r="H226" s="199">
        <f t="shared" si="32"/>
        <v>0.17008952080042117</v>
      </c>
      <c r="I226" s="199">
        <f t="shared" si="33"/>
        <v>0.14901198574667962</v>
      </c>
      <c r="J226" s="199">
        <f t="shared" si="34"/>
        <v>-1.464139304925749E-2</v>
      </c>
      <c r="K226" s="173">
        <v>52086</v>
      </c>
      <c r="L226" s="173">
        <v>42096</v>
      </c>
      <c r="M226" s="199">
        <f t="shared" si="35"/>
        <v>0.80820182006681263</v>
      </c>
      <c r="N226" s="173">
        <v>42238</v>
      </c>
      <c r="O226" s="173">
        <v>33106</v>
      </c>
      <c r="P226" s="199">
        <f t="shared" si="36"/>
        <v>0.78379658127752261</v>
      </c>
      <c r="Q226" s="199">
        <f t="shared" si="37"/>
        <v>0.23315497892892645</v>
      </c>
      <c r="R226" s="199">
        <f t="shared" si="38"/>
        <v>0.27155198453452556</v>
      </c>
      <c r="S226" s="199">
        <f t="shared" si="39"/>
        <v>2.4405238789290018E-2</v>
      </c>
    </row>
    <row r="227" spans="1:19" ht="16.5" thickTop="1" thickBot="1" x14ac:dyDescent="0.3">
      <c r="A227" s="200" t="s">
        <v>276</v>
      </c>
      <c r="B227" s="280">
        <v>4360</v>
      </c>
      <c r="C227" s="201">
        <v>4224</v>
      </c>
      <c r="D227" s="202">
        <f t="shared" si="30"/>
        <v>0.96880733944954134</v>
      </c>
      <c r="E227" s="203">
        <v>3590</v>
      </c>
      <c r="F227" s="201">
        <v>3385</v>
      </c>
      <c r="G227" s="202">
        <f t="shared" si="31"/>
        <v>0.94289693593314761</v>
      </c>
      <c r="H227" s="202">
        <f t="shared" si="32"/>
        <v>0.21448467966573825</v>
      </c>
      <c r="I227" s="202">
        <f t="shared" si="33"/>
        <v>0.2478581979320531</v>
      </c>
      <c r="J227" s="204">
        <f t="shared" si="34"/>
        <v>2.5910403516393732E-2</v>
      </c>
      <c r="K227" s="205">
        <v>34406</v>
      </c>
      <c r="L227" s="201">
        <v>32784</v>
      </c>
      <c r="M227" s="202">
        <f t="shared" si="35"/>
        <v>0.95285705981514857</v>
      </c>
      <c r="N227" s="203">
        <v>26403</v>
      </c>
      <c r="O227" s="201">
        <v>25108</v>
      </c>
      <c r="P227" s="202">
        <f t="shared" si="36"/>
        <v>0.95095254327159795</v>
      </c>
      <c r="Q227" s="202">
        <f t="shared" si="37"/>
        <v>0.30310949513312879</v>
      </c>
      <c r="R227" s="202">
        <f t="shared" si="38"/>
        <v>0.30571929265572728</v>
      </c>
      <c r="S227" s="204">
        <f t="shared" si="39"/>
        <v>1.9045165435506162E-3</v>
      </c>
    </row>
    <row r="228" spans="1:19" ht="15" thickTop="1" thickBot="1" x14ac:dyDescent="0.3">
      <c r="A228" s="206" t="s">
        <v>350</v>
      </c>
      <c r="B228" s="206">
        <v>4360</v>
      </c>
      <c r="C228" s="173">
        <v>4224</v>
      </c>
      <c r="D228" s="199">
        <f t="shared" si="30"/>
        <v>0.96880733944954134</v>
      </c>
      <c r="E228" s="173">
        <v>3590</v>
      </c>
      <c r="F228" s="173">
        <v>3385</v>
      </c>
      <c r="G228" s="199">
        <f t="shared" si="31"/>
        <v>0.94289693593314761</v>
      </c>
      <c r="H228" s="199">
        <f t="shared" si="32"/>
        <v>0.21448467966573825</v>
      </c>
      <c r="I228" s="199">
        <f t="shared" si="33"/>
        <v>0.2478581979320531</v>
      </c>
      <c r="J228" s="199">
        <f t="shared" si="34"/>
        <v>2.5910403516393732E-2</v>
      </c>
      <c r="K228" s="173">
        <v>34406</v>
      </c>
      <c r="L228" s="173">
        <v>32784</v>
      </c>
      <c r="M228" s="199">
        <f t="shared" si="35"/>
        <v>0.95285705981514857</v>
      </c>
      <c r="N228" s="173">
        <v>26403</v>
      </c>
      <c r="O228" s="173">
        <v>25108</v>
      </c>
      <c r="P228" s="199">
        <f t="shared" si="36"/>
        <v>0.95095254327159795</v>
      </c>
      <c r="Q228" s="199">
        <f t="shared" si="37"/>
        <v>0.30310949513312879</v>
      </c>
      <c r="R228" s="199">
        <f t="shared" si="38"/>
        <v>0.30571929265572728</v>
      </c>
      <c r="S228" s="199">
        <f t="shared" si="39"/>
        <v>1.9045165435506162E-3</v>
      </c>
    </row>
    <row r="229" spans="1:19" ht="16.5" thickTop="1" thickBot="1" x14ac:dyDescent="0.3">
      <c r="A229" s="200" t="s">
        <v>156</v>
      </c>
      <c r="B229" s="280">
        <v>4048</v>
      </c>
      <c r="C229" s="201">
        <v>2886</v>
      </c>
      <c r="D229" s="202">
        <f t="shared" si="30"/>
        <v>0.7129446640316206</v>
      </c>
      <c r="E229" s="203">
        <v>9078</v>
      </c>
      <c r="F229" s="201">
        <v>7409</v>
      </c>
      <c r="G229" s="202">
        <f t="shared" si="31"/>
        <v>0.8161489314827054</v>
      </c>
      <c r="H229" s="202">
        <f t="shared" si="32"/>
        <v>-0.55408680326063009</v>
      </c>
      <c r="I229" s="202">
        <f t="shared" si="33"/>
        <v>-0.61047374814414901</v>
      </c>
      <c r="J229" s="204">
        <f t="shared" si="34"/>
        <v>-0.1032042674510848</v>
      </c>
      <c r="K229" s="205">
        <v>70030</v>
      </c>
      <c r="L229" s="201">
        <v>58022</v>
      </c>
      <c r="M229" s="202">
        <f t="shared" si="35"/>
        <v>0.82853062973011571</v>
      </c>
      <c r="N229" s="203">
        <v>68193</v>
      </c>
      <c r="O229" s="201">
        <v>57895</v>
      </c>
      <c r="P229" s="202">
        <f t="shared" si="36"/>
        <v>0.84898743272769928</v>
      </c>
      <c r="Q229" s="202">
        <f t="shared" si="37"/>
        <v>2.6938248793864528E-2</v>
      </c>
      <c r="R229" s="202">
        <f t="shared" si="38"/>
        <v>2.1936263926072286E-3</v>
      </c>
      <c r="S229" s="204">
        <f t="shared" si="39"/>
        <v>-2.0456802997583567E-2</v>
      </c>
    </row>
    <row r="230" spans="1:19" ht="14.25" thickTop="1" x14ac:dyDescent="0.25">
      <c r="A230" s="206" t="s">
        <v>358</v>
      </c>
      <c r="B230" s="206">
        <v>2526</v>
      </c>
      <c r="C230" s="173">
        <v>1972</v>
      </c>
      <c r="D230" s="199">
        <f t="shared" si="30"/>
        <v>0.78068091844813936</v>
      </c>
      <c r="E230" s="173">
        <v>0</v>
      </c>
      <c r="F230" s="173">
        <v>0</v>
      </c>
      <c r="G230" s="199" t="str">
        <f t="shared" si="31"/>
        <v/>
      </c>
      <c r="H230" s="199" t="str">
        <f t="shared" si="32"/>
        <v/>
      </c>
      <c r="I230" s="199" t="str">
        <f t="shared" si="33"/>
        <v/>
      </c>
      <c r="J230" s="199" t="str">
        <f t="shared" si="34"/>
        <v/>
      </c>
      <c r="K230" s="173">
        <v>2526</v>
      </c>
      <c r="L230" s="173">
        <v>1972</v>
      </c>
      <c r="M230" s="199">
        <f t="shared" si="35"/>
        <v>0.78068091844813936</v>
      </c>
      <c r="N230" s="173">
        <v>0</v>
      </c>
      <c r="O230" s="173">
        <v>0</v>
      </c>
      <c r="P230" s="199" t="str">
        <f t="shared" si="36"/>
        <v/>
      </c>
      <c r="Q230" s="199" t="str">
        <f t="shared" si="37"/>
        <v/>
      </c>
      <c r="R230" s="199" t="str">
        <f t="shared" si="38"/>
        <v/>
      </c>
      <c r="S230" s="199" t="str">
        <f t="shared" si="39"/>
        <v/>
      </c>
    </row>
    <row r="231" spans="1:19" x14ac:dyDescent="0.25">
      <c r="A231" s="206" t="s">
        <v>84</v>
      </c>
      <c r="B231" s="206">
        <v>1522</v>
      </c>
      <c r="C231" s="173">
        <v>914</v>
      </c>
      <c r="D231" s="199">
        <f t="shared" si="30"/>
        <v>0.60052562417871225</v>
      </c>
      <c r="E231" s="173">
        <v>5998</v>
      </c>
      <c r="F231" s="173">
        <v>4751</v>
      </c>
      <c r="G231" s="199">
        <f t="shared" si="31"/>
        <v>0.79209736578859624</v>
      </c>
      <c r="H231" s="199">
        <f t="shared" si="32"/>
        <v>-0.74624874958319443</v>
      </c>
      <c r="I231" s="199">
        <f t="shared" si="33"/>
        <v>-0.80761944853715006</v>
      </c>
      <c r="J231" s="199">
        <f t="shared" si="34"/>
        <v>-0.19157174160988399</v>
      </c>
      <c r="K231" s="173">
        <v>65504</v>
      </c>
      <c r="L231" s="173">
        <v>54325</v>
      </c>
      <c r="M231" s="199">
        <f t="shared" si="35"/>
        <v>0.82933866634098685</v>
      </c>
      <c r="N231" s="173">
        <v>15987</v>
      </c>
      <c r="O231" s="173">
        <v>13121</v>
      </c>
      <c r="P231" s="199">
        <f t="shared" si="36"/>
        <v>0.82072934259085506</v>
      </c>
      <c r="Q231" s="199">
        <f t="shared" si="37"/>
        <v>3.0973290798774</v>
      </c>
      <c r="R231" s="199">
        <f t="shared" si="38"/>
        <v>3.1403094276350885</v>
      </c>
      <c r="S231" s="199">
        <f t="shared" si="39"/>
        <v>8.6093237501317921E-3</v>
      </c>
    </row>
    <row r="232" spans="1:19" ht="14.25" thickBot="1" x14ac:dyDescent="0.3">
      <c r="A232" s="206" t="s">
        <v>350</v>
      </c>
      <c r="B232" s="206">
        <v>0</v>
      </c>
      <c r="C232" s="173">
        <v>0</v>
      </c>
      <c r="D232" s="199" t="str">
        <f t="shared" si="30"/>
        <v/>
      </c>
      <c r="E232" s="173">
        <v>3080</v>
      </c>
      <c r="F232" s="173">
        <v>2658</v>
      </c>
      <c r="G232" s="199">
        <f t="shared" si="31"/>
        <v>0.86298701298701297</v>
      </c>
      <c r="H232" s="199">
        <f t="shared" si="32"/>
        <v>-1</v>
      </c>
      <c r="I232" s="199">
        <f t="shared" si="33"/>
        <v>-1</v>
      </c>
      <c r="J232" s="199" t="str">
        <f t="shared" si="34"/>
        <v/>
      </c>
      <c r="K232" s="173">
        <v>2000</v>
      </c>
      <c r="L232" s="173">
        <v>1725</v>
      </c>
      <c r="M232" s="199">
        <f t="shared" si="35"/>
        <v>0.86250000000000004</v>
      </c>
      <c r="N232" s="173">
        <v>52206</v>
      </c>
      <c r="O232" s="173">
        <v>44774</v>
      </c>
      <c r="P232" s="199">
        <f t="shared" si="36"/>
        <v>0.85764088418955675</v>
      </c>
      <c r="Q232" s="199">
        <f t="shared" si="37"/>
        <v>-0.96169022717695285</v>
      </c>
      <c r="R232" s="199">
        <f t="shared" si="38"/>
        <v>-0.96147317639701613</v>
      </c>
      <c r="S232" s="199">
        <f t="shared" si="39"/>
        <v>4.859115810443293E-3</v>
      </c>
    </row>
    <row r="233" spans="1:19" ht="16.5" thickTop="1" thickBot="1" x14ac:dyDescent="0.3">
      <c r="A233" s="200" t="s">
        <v>310</v>
      </c>
      <c r="B233" s="280">
        <v>3900</v>
      </c>
      <c r="C233" s="201">
        <v>3809</v>
      </c>
      <c r="D233" s="202">
        <f t="shared" si="30"/>
        <v>0.97666666666666668</v>
      </c>
      <c r="E233" s="203">
        <v>4500</v>
      </c>
      <c r="F233" s="201">
        <v>4390</v>
      </c>
      <c r="G233" s="202">
        <f t="shared" si="31"/>
        <v>0.97555555555555551</v>
      </c>
      <c r="H233" s="202">
        <f t="shared" si="32"/>
        <v>-0.1333333333333333</v>
      </c>
      <c r="I233" s="202">
        <f t="shared" si="33"/>
        <v>-0.13234624145785878</v>
      </c>
      <c r="J233" s="204">
        <f t="shared" si="34"/>
        <v>1.1111111111111738E-3</v>
      </c>
      <c r="K233" s="205">
        <v>29248</v>
      </c>
      <c r="L233" s="201">
        <v>26961</v>
      </c>
      <c r="M233" s="202">
        <f t="shared" si="35"/>
        <v>0.92180661925601748</v>
      </c>
      <c r="N233" s="203">
        <v>36918</v>
      </c>
      <c r="O233" s="201">
        <v>30679</v>
      </c>
      <c r="P233" s="202">
        <f t="shared" si="36"/>
        <v>0.83100384636220814</v>
      </c>
      <c r="Q233" s="202">
        <f t="shared" si="37"/>
        <v>-0.20775773335500303</v>
      </c>
      <c r="R233" s="202">
        <f t="shared" si="38"/>
        <v>-0.12119039082108285</v>
      </c>
      <c r="S233" s="204">
        <f t="shared" si="39"/>
        <v>9.0802772893809336E-2</v>
      </c>
    </row>
    <row r="234" spans="1:19" ht="15" thickTop="1" thickBot="1" x14ac:dyDescent="0.3">
      <c r="A234" s="206" t="s">
        <v>84</v>
      </c>
      <c r="B234" s="206">
        <v>3900</v>
      </c>
      <c r="C234" s="173">
        <v>3809</v>
      </c>
      <c r="D234" s="199">
        <f t="shared" si="30"/>
        <v>0.97666666666666668</v>
      </c>
      <c r="E234" s="173">
        <v>4500</v>
      </c>
      <c r="F234" s="173">
        <v>4390</v>
      </c>
      <c r="G234" s="199">
        <f t="shared" si="31"/>
        <v>0.97555555555555551</v>
      </c>
      <c r="H234" s="199">
        <f t="shared" si="32"/>
        <v>-0.1333333333333333</v>
      </c>
      <c r="I234" s="199">
        <f t="shared" si="33"/>
        <v>-0.13234624145785878</v>
      </c>
      <c r="J234" s="199">
        <f t="shared" si="34"/>
        <v>1.1111111111111738E-3</v>
      </c>
      <c r="K234" s="173">
        <v>29248</v>
      </c>
      <c r="L234" s="173">
        <v>26961</v>
      </c>
      <c r="M234" s="199">
        <f t="shared" si="35"/>
        <v>0.92180661925601748</v>
      </c>
      <c r="N234" s="173">
        <v>36918</v>
      </c>
      <c r="O234" s="173">
        <v>30679</v>
      </c>
      <c r="P234" s="199">
        <f t="shared" si="36"/>
        <v>0.83100384636220814</v>
      </c>
      <c r="Q234" s="199">
        <f t="shared" si="37"/>
        <v>-0.20775773335500303</v>
      </c>
      <c r="R234" s="199">
        <f t="shared" si="38"/>
        <v>-0.12119039082108285</v>
      </c>
      <c r="S234" s="199">
        <f t="shared" si="39"/>
        <v>9.0802772893809336E-2</v>
      </c>
    </row>
    <row r="235" spans="1:19" ht="16.5" thickTop="1" thickBot="1" x14ac:dyDescent="0.3">
      <c r="A235" s="200" t="s">
        <v>262</v>
      </c>
      <c r="B235" s="280">
        <v>3680</v>
      </c>
      <c r="C235" s="201">
        <v>3527</v>
      </c>
      <c r="D235" s="202">
        <f t="shared" si="30"/>
        <v>0.95842391304347829</v>
      </c>
      <c r="E235" s="203">
        <v>3156</v>
      </c>
      <c r="F235" s="201">
        <v>2980</v>
      </c>
      <c r="G235" s="202">
        <f t="shared" si="31"/>
        <v>0.94423320659062104</v>
      </c>
      <c r="H235" s="202">
        <f t="shared" si="32"/>
        <v>0.1660329531051965</v>
      </c>
      <c r="I235" s="202">
        <f t="shared" si="33"/>
        <v>0.18355704697986575</v>
      </c>
      <c r="J235" s="204">
        <f t="shared" si="34"/>
        <v>1.4190706452857249E-2</v>
      </c>
      <c r="K235" s="205">
        <v>37418</v>
      </c>
      <c r="L235" s="201">
        <v>32566</v>
      </c>
      <c r="M235" s="202">
        <f t="shared" si="35"/>
        <v>0.87032978780266179</v>
      </c>
      <c r="N235" s="203">
        <v>35367</v>
      </c>
      <c r="O235" s="201">
        <v>29319</v>
      </c>
      <c r="P235" s="202">
        <f t="shared" si="36"/>
        <v>0.82899312918822632</v>
      </c>
      <c r="Q235" s="202">
        <f t="shared" si="37"/>
        <v>5.7991913365566861E-2</v>
      </c>
      <c r="R235" s="202">
        <f t="shared" si="38"/>
        <v>0.11074729697465813</v>
      </c>
      <c r="S235" s="204">
        <f t="shared" si="39"/>
        <v>4.1336658614435473E-2</v>
      </c>
    </row>
    <row r="236" spans="1:19" ht="15" thickTop="1" thickBot="1" x14ac:dyDescent="0.3">
      <c r="A236" s="206" t="s">
        <v>350</v>
      </c>
      <c r="B236" s="206">
        <v>3680</v>
      </c>
      <c r="C236" s="173">
        <v>3527</v>
      </c>
      <c r="D236" s="199">
        <f t="shared" si="30"/>
        <v>0.95842391304347829</v>
      </c>
      <c r="E236" s="173">
        <v>3156</v>
      </c>
      <c r="F236" s="173">
        <v>2980</v>
      </c>
      <c r="G236" s="199">
        <f t="shared" si="31"/>
        <v>0.94423320659062104</v>
      </c>
      <c r="H236" s="199">
        <f t="shared" si="32"/>
        <v>0.1660329531051965</v>
      </c>
      <c r="I236" s="199">
        <f t="shared" si="33"/>
        <v>0.18355704697986575</v>
      </c>
      <c r="J236" s="199">
        <f t="shared" si="34"/>
        <v>1.4190706452857249E-2</v>
      </c>
      <c r="K236" s="173">
        <v>37418</v>
      </c>
      <c r="L236" s="173">
        <v>32566</v>
      </c>
      <c r="M236" s="199">
        <f t="shared" si="35"/>
        <v>0.87032978780266179</v>
      </c>
      <c r="N236" s="173">
        <v>35367</v>
      </c>
      <c r="O236" s="173">
        <v>29319</v>
      </c>
      <c r="P236" s="199">
        <f t="shared" si="36"/>
        <v>0.82899312918822632</v>
      </c>
      <c r="Q236" s="199">
        <f t="shared" si="37"/>
        <v>5.7991913365566861E-2</v>
      </c>
      <c r="R236" s="199">
        <f t="shared" si="38"/>
        <v>0.11074729697465813</v>
      </c>
      <c r="S236" s="199">
        <f t="shared" si="39"/>
        <v>4.1336658614435473E-2</v>
      </c>
    </row>
    <row r="237" spans="1:19" ht="16.5" thickTop="1" thickBot="1" x14ac:dyDescent="0.3">
      <c r="A237" s="200" t="s">
        <v>264</v>
      </c>
      <c r="B237" s="280">
        <v>3642</v>
      </c>
      <c r="C237" s="201">
        <v>2811</v>
      </c>
      <c r="D237" s="202">
        <f t="shared" si="30"/>
        <v>0.77182866556836904</v>
      </c>
      <c r="E237" s="203">
        <v>4016</v>
      </c>
      <c r="F237" s="201">
        <v>2864</v>
      </c>
      <c r="G237" s="202">
        <f t="shared" si="31"/>
        <v>0.71314741035856577</v>
      </c>
      <c r="H237" s="202">
        <f t="shared" si="32"/>
        <v>-9.3127490039840666E-2</v>
      </c>
      <c r="I237" s="202">
        <f t="shared" si="33"/>
        <v>-1.8505586592178824E-2</v>
      </c>
      <c r="J237" s="204">
        <f t="shared" si="34"/>
        <v>5.8681255209803274E-2</v>
      </c>
      <c r="K237" s="205">
        <v>33521</v>
      </c>
      <c r="L237" s="201">
        <v>25396</v>
      </c>
      <c r="M237" s="202">
        <f t="shared" si="35"/>
        <v>0.75761462963515414</v>
      </c>
      <c r="N237" s="203">
        <v>51730</v>
      </c>
      <c r="O237" s="201">
        <v>35311</v>
      </c>
      <c r="P237" s="202">
        <f t="shared" si="36"/>
        <v>0.68260197177653203</v>
      </c>
      <c r="Q237" s="202">
        <f t="shared" si="37"/>
        <v>-0.35200077324569878</v>
      </c>
      <c r="R237" s="202">
        <f t="shared" si="38"/>
        <v>-0.28079068845402277</v>
      </c>
      <c r="S237" s="204">
        <f t="shared" si="39"/>
        <v>7.50126578586221E-2</v>
      </c>
    </row>
    <row r="238" spans="1:19" ht="14.25" thickTop="1" x14ac:dyDescent="0.25">
      <c r="A238" s="206" t="s">
        <v>349</v>
      </c>
      <c r="B238" s="206">
        <v>3642</v>
      </c>
      <c r="C238" s="173">
        <v>2811</v>
      </c>
      <c r="D238" s="199">
        <f t="shared" si="30"/>
        <v>0.77182866556836904</v>
      </c>
      <c r="E238" s="173">
        <v>2758</v>
      </c>
      <c r="F238" s="173">
        <v>1990</v>
      </c>
      <c r="G238" s="199">
        <f t="shared" si="31"/>
        <v>0.72153734590282814</v>
      </c>
      <c r="H238" s="199">
        <f t="shared" si="32"/>
        <v>0.32052211747643211</v>
      </c>
      <c r="I238" s="199">
        <f t="shared" si="33"/>
        <v>0.41256281407035167</v>
      </c>
      <c r="J238" s="199">
        <f t="shared" si="34"/>
        <v>5.0291319665540901E-2</v>
      </c>
      <c r="K238" s="173">
        <v>30468</v>
      </c>
      <c r="L238" s="173">
        <v>23368</v>
      </c>
      <c r="M238" s="199">
        <f t="shared" si="35"/>
        <v>0.76696862281738221</v>
      </c>
      <c r="N238" s="173">
        <v>28765</v>
      </c>
      <c r="O238" s="173">
        <v>20270</v>
      </c>
      <c r="P238" s="199">
        <f t="shared" si="36"/>
        <v>0.70467582131062056</v>
      </c>
      <c r="Q238" s="199">
        <f t="shared" si="37"/>
        <v>5.9203893620719539E-2</v>
      </c>
      <c r="R238" s="199">
        <f t="shared" si="38"/>
        <v>0.15283670448939324</v>
      </c>
      <c r="S238" s="199">
        <f t="shared" si="39"/>
        <v>6.2292801506761641E-2</v>
      </c>
    </row>
    <row r="239" spans="1:19" ht="14.25" thickBot="1" x14ac:dyDescent="0.3">
      <c r="A239" s="206" t="s">
        <v>353</v>
      </c>
      <c r="B239" s="206">
        <v>0</v>
      </c>
      <c r="C239" s="173">
        <v>0</v>
      </c>
      <c r="D239" s="199" t="str">
        <f t="shared" si="30"/>
        <v/>
      </c>
      <c r="E239" s="173">
        <v>1258</v>
      </c>
      <c r="F239" s="173">
        <v>874</v>
      </c>
      <c r="G239" s="199">
        <f t="shared" si="31"/>
        <v>0.69475357710651831</v>
      </c>
      <c r="H239" s="199">
        <f t="shared" si="32"/>
        <v>-1</v>
      </c>
      <c r="I239" s="199">
        <f t="shared" si="33"/>
        <v>-1</v>
      </c>
      <c r="J239" s="199" t="str">
        <f t="shared" si="34"/>
        <v/>
      </c>
      <c r="K239" s="173">
        <v>3053</v>
      </c>
      <c r="L239" s="173">
        <v>2028</v>
      </c>
      <c r="M239" s="199">
        <f t="shared" si="35"/>
        <v>0.66426465771372423</v>
      </c>
      <c r="N239" s="173">
        <v>22965</v>
      </c>
      <c r="O239" s="173">
        <v>15041</v>
      </c>
      <c r="P239" s="199">
        <f t="shared" si="36"/>
        <v>0.65495318963640325</v>
      </c>
      <c r="Q239" s="199">
        <f t="shared" si="37"/>
        <v>-0.8670585673851513</v>
      </c>
      <c r="R239" s="199">
        <f t="shared" si="38"/>
        <v>-0.8651685393258427</v>
      </c>
      <c r="S239" s="199">
        <f t="shared" si="39"/>
        <v>9.3114680773209724E-3</v>
      </c>
    </row>
    <row r="240" spans="1:19" ht="16.5" thickTop="1" thickBot="1" x14ac:dyDescent="0.3">
      <c r="A240" s="200" t="s">
        <v>257</v>
      </c>
      <c r="B240" s="280">
        <v>3495</v>
      </c>
      <c r="C240" s="201">
        <v>3377</v>
      </c>
      <c r="D240" s="202">
        <f t="shared" si="30"/>
        <v>0.96623748211731042</v>
      </c>
      <c r="E240" s="203">
        <v>3425</v>
      </c>
      <c r="F240" s="201">
        <v>3164</v>
      </c>
      <c r="G240" s="202">
        <f t="shared" si="31"/>
        <v>0.92379562043795616</v>
      </c>
      <c r="H240" s="202">
        <f t="shared" si="32"/>
        <v>2.0437956204379493E-2</v>
      </c>
      <c r="I240" s="202">
        <f t="shared" si="33"/>
        <v>6.7319848293299511E-2</v>
      </c>
      <c r="J240" s="204">
        <f t="shared" si="34"/>
        <v>4.2441861679354265E-2</v>
      </c>
      <c r="K240" s="205">
        <v>41269</v>
      </c>
      <c r="L240" s="201">
        <v>37270</v>
      </c>
      <c r="M240" s="202">
        <f t="shared" si="35"/>
        <v>0.9030991785601783</v>
      </c>
      <c r="N240" s="203">
        <v>38472</v>
      </c>
      <c r="O240" s="201">
        <v>31726</v>
      </c>
      <c r="P240" s="202">
        <f t="shared" si="36"/>
        <v>0.82465169473903099</v>
      </c>
      <c r="Q240" s="202">
        <f t="shared" si="37"/>
        <v>7.2702224994801501E-2</v>
      </c>
      <c r="R240" s="202">
        <f t="shared" si="38"/>
        <v>0.17474626489314748</v>
      </c>
      <c r="S240" s="204">
        <f t="shared" si="39"/>
        <v>7.8447483821147301E-2</v>
      </c>
    </row>
    <row r="241" spans="1:19" ht="15" thickTop="1" thickBot="1" x14ac:dyDescent="0.3">
      <c r="A241" s="206" t="s">
        <v>350</v>
      </c>
      <c r="B241" s="206">
        <v>3495</v>
      </c>
      <c r="C241" s="173">
        <v>3377</v>
      </c>
      <c r="D241" s="199">
        <f t="shared" si="30"/>
        <v>0.96623748211731042</v>
      </c>
      <c r="E241" s="173">
        <v>3425</v>
      </c>
      <c r="F241" s="173">
        <v>3164</v>
      </c>
      <c r="G241" s="199">
        <f t="shared" si="31"/>
        <v>0.92379562043795616</v>
      </c>
      <c r="H241" s="199">
        <f t="shared" si="32"/>
        <v>2.0437956204379493E-2</v>
      </c>
      <c r="I241" s="199">
        <f t="shared" si="33"/>
        <v>6.7319848293299511E-2</v>
      </c>
      <c r="J241" s="199">
        <f t="shared" si="34"/>
        <v>4.2441861679354265E-2</v>
      </c>
      <c r="K241" s="173">
        <v>41269</v>
      </c>
      <c r="L241" s="173">
        <v>37270</v>
      </c>
      <c r="M241" s="199">
        <f t="shared" si="35"/>
        <v>0.9030991785601783</v>
      </c>
      <c r="N241" s="173">
        <v>38472</v>
      </c>
      <c r="O241" s="173">
        <v>31726</v>
      </c>
      <c r="P241" s="199">
        <f t="shared" si="36"/>
        <v>0.82465169473903099</v>
      </c>
      <c r="Q241" s="199">
        <f t="shared" si="37"/>
        <v>7.2702224994801501E-2</v>
      </c>
      <c r="R241" s="199">
        <f t="shared" si="38"/>
        <v>0.17474626489314748</v>
      </c>
      <c r="S241" s="199">
        <f t="shared" si="39"/>
        <v>7.8447483821147301E-2</v>
      </c>
    </row>
    <row r="242" spans="1:19" ht="16.5" thickTop="1" thickBot="1" x14ac:dyDescent="0.3">
      <c r="A242" s="200" t="s">
        <v>167</v>
      </c>
      <c r="B242" s="280">
        <v>3400</v>
      </c>
      <c r="C242" s="201">
        <v>2830</v>
      </c>
      <c r="D242" s="202">
        <f t="shared" si="30"/>
        <v>0.83235294117647063</v>
      </c>
      <c r="E242" s="203">
        <v>6600</v>
      </c>
      <c r="F242" s="201">
        <v>4650</v>
      </c>
      <c r="G242" s="202">
        <f t="shared" si="31"/>
        <v>0.70454545454545459</v>
      </c>
      <c r="H242" s="202">
        <f t="shared" si="32"/>
        <v>-0.48484848484848486</v>
      </c>
      <c r="I242" s="202">
        <f t="shared" si="33"/>
        <v>-0.39139784946236555</v>
      </c>
      <c r="J242" s="204">
        <f t="shared" si="34"/>
        <v>0.12780748663101604</v>
      </c>
      <c r="K242" s="205">
        <v>61078</v>
      </c>
      <c r="L242" s="201">
        <v>44720</v>
      </c>
      <c r="M242" s="202">
        <f t="shared" si="35"/>
        <v>0.73217852581944398</v>
      </c>
      <c r="N242" s="203">
        <v>13396</v>
      </c>
      <c r="O242" s="201">
        <v>8301</v>
      </c>
      <c r="P242" s="202">
        <f t="shared" si="36"/>
        <v>0.61966258584652134</v>
      </c>
      <c r="Q242" s="202">
        <f t="shared" si="37"/>
        <v>3.559420722603762</v>
      </c>
      <c r="R242" s="202">
        <f t="shared" si="38"/>
        <v>4.3873027346102882</v>
      </c>
      <c r="S242" s="204">
        <f t="shared" si="39"/>
        <v>0.11251593997292264</v>
      </c>
    </row>
    <row r="243" spans="1:19" ht="14.25" thickTop="1" x14ac:dyDescent="0.25">
      <c r="A243" s="206" t="s">
        <v>358</v>
      </c>
      <c r="B243" s="206">
        <v>3400</v>
      </c>
      <c r="C243" s="173">
        <v>2830</v>
      </c>
      <c r="D243" s="199">
        <f t="shared" si="30"/>
        <v>0.83235294117647063</v>
      </c>
      <c r="E243" s="173">
        <v>0</v>
      </c>
      <c r="F243" s="173">
        <v>0</v>
      </c>
      <c r="G243" s="199" t="str">
        <f t="shared" si="31"/>
        <v/>
      </c>
      <c r="H243" s="199" t="str">
        <f t="shared" si="32"/>
        <v/>
      </c>
      <c r="I243" s="199" t="str">
        <f t="shared" si="33"/>
        <v/>
      </c>
      <c r="J243" s="199" t="str">
        <f t="shared" si="34"/>
        <v/>
      </c>
      <c r="K243" s="173">
        <v>17674</v>
      </c>
      <c r="L243" s="173">
        <v>14165</v>
      </c>
      <c r="M243" s="199">
        <f t="shared" si="35"/>
        <v>0.80145977141563884</v>
      </c>
      <c r="N243" s="173">
        <v>0</v>
      </c>
      <c r="O243" s="173">
        <v>0</v>
      </c>
      <c r="P243" s="199" t="str">
        <f t="shared" si="36"/>
        <v/>
      </c>
      <c r="Q243" s="199" t="str">
        <f t="shared" si="37"/>
        <v/>
      </c>
      <c r="R243" s="199" t="str">
        <f t="shared" si="38"/>
        <v/>
      </c>
      <c r="S243" s="199" t="str">
        <f t="shared" si="39"/>
        <v/>
      </c>
    </row>
    <row r="244" spans="1:19" ht="14.25" thickBot="1" x14ac:dyDescent="0.3">
      <c r="A244" s="206" t="s">
        <v>98</v>
      </c>
      <c r="B244" s="206">
        <v>0</v>
      </c>
      <c r="C244" s="173">
        <v>0</v>
      </c>
      <c r="D244" s="199" t="str">
        <f t="shared" si="30"/>
        <v/>
      </c>
      <c r="E244" s="173">
        <v>6600</v>
      </c>
      <c r="F244" s="173">
        <v>4650</v>
      </c>
      <c r="G244" s="199">
        <f t="shared" si="31"/>
        <v>0.70454545454545459</v>
      </c>
      <c r="H244" s="199">
        <f t="shared" si="32"/>
        <v>-1</v>
      </c>
      <c r="I244" s="199">
        <f t="shared" si="33"/>
        <v>-1</v>
      </c>
      <c r="J244" s="199" t="str">
        <f t="shared" si="34"/>
        <v/>
      </c>
      <c r="K244" s="173">
        <v>43404</v>
      </c>
      <c r="L244" s="173">
        <v>30555</v>
      </c>
      <c r="M244" s="199">
        <f t="shared" si="35"/>
        <v>0.703967376278684</v>
      </c>
      <c r="N244" s="173">
        <v>13396</v>
      </c>
      <c r="O244" s="173">
        <v>8301</v>
      </c>
      <c r="P244" s="199">
        <f t="shared" si="36"/>
        <v>0.61966258584652134</v>
      </c>
      <c r="Q244" s="199">
        <f t="shared" si="37"/>
        <v>2.2400716631830395</v>
      </c>
      <c r="R244" s="199">
        <f t="shared" si="38"/>
        <v>2.6808818214672931</v>
      </c>
      <c r="S244" s="199">
        <f t="shared" si="39"/>
        <v>8.4304790432162657E-2</v>
      </c>
    </row>
    <row r="245" spans="1:19" ht="16.5" thickTop="1" thickBot="1" x14ac:dyDescent="0.3">
      <c r="A245" s="200" t="s">
        <v>259</v>
      </c>
      <c r="B245" s="280">
        <v>3182</v>
      </c>
      <c r="C245" s="201">
        <v>2573</v>
      </c>
      <c r="D245" s="202">
        <f t="shared" si="30"/>
        <v>0.80861093651791327</v>
      </c>
      <c r="E245" s="203">
        <v>0</v>
      </c>
      <c r="F245" s="201">
        <v>0</v>
      </c>
      <c r="G245" s="202" t="str">
        <f t="shared" si="31"/>
        <v/>
      </c>
      <c r="H245" s="202" t="str">
        <f t="shared" si="32"/>
        <v/>
      </c>
      <c r="I245" s="202" t="str">
        <f t="shared" si="33"/>
        <v/>
      </c>
      <c r="J245" s="204" t="str">
        <f t="shared" si="34"/>
        <v/>
      </c>
      <c r="K245" s="205">
        <v>22718</v>
      </c>
      <c r="L245" s="201">
        <v>13806</v>
      </c>
      <c r="M245" s="202">
        <f t="shared" si="35"/>
        <v>0.60771194647416149</v>
      </c>
      <c r="N245" s="203">
        <v>318</v>
      </c>
      <c r="O245" s="201">
        <v>256</v>
      </c>
      <c r="P245" s="202">
        <f t="shared" si="36"/>
        <v>0.80503144654088055</v>
      </c>
      <c r="Q245" s="202">
        <f t="shared" si="37"/>
        <v>70.440251572327043</v>
      </c>
      <c r="R245" s="202">
        <f t="shared" si="38"/>
        <v>52.9296875</v>
      </c>
      <c r="S245" s="204">
        <f t="shared" si="39"/>
        <v>-0.19731950006671906</v>
      </c>
    </row>
    <row r="246" spans="1:19" ht="14.25" thickTop="1" x14ac:dyDescent="0.25">
      <c r="A246" s="206" t="s">
        <v>98</v>
      </c>
      <c r="B246" s="206">
        <v>3008</v>
      </c>
      <c r="C246" s="173">
        <v>2422</v>
      </c>
      <c r="D246" s="199">
        <f t="shared" si="30"/>
        <v>0.80518617021276595</v>
      </c>
      <c r="E246" s="173">
        <v>0</v>
      </c>
      <c r="F246" s="173">
        <v>0</v>
      </c>
      <c r="G246" s="199" t="str">
        <f t="shared" si="31"/>
        <v/>
      </c>
      <c r="H246" s="199" t="str">
        <f t="shared" si="32"/>
        <v/>
      </c>
      <c r="I246" s="199" t="str">
        <f t="shared" si="33"/>
        <v/>
      </c>
      <c r="J246" s="199" t="str">
        <f t="shared" si="34"/>
        <v/>
      </c>
      <c r="K246" s="173">
        <v>22544</v>
      </c>
      <c r="L246" s="173">
        <v>13655</v>
      </c>
      <c r="M246" s="199">
        <f t="shared" si="35"/>
        <v>0.60570440028388928</v>
      </c>
      <c r="N246" s="173">
        <v>0</v>
      </c>
      <c r="O246" s="173">
        <v>0</v>
      </c>
      <c r="P246" s="199" t="str">
        <f t="shared" si="36"/>
        <v/>
      </c>
      <c r="Q246" s="199" t="str">
        <f t="shared" si="37"/>
        <v/>
      </c>
      <c r="R246" s="199" t="str">
        <f t="shared" si="38"/>
        <v/>
      </c>
      <c r="S246" s="199" t="str">
        <f t="shared" si="39"/>
        <v/>
      </c>
    </row>
    <row r="247" spans="1:19" ht="14.25" thickBot="1" x14ac:dyDescent="0.3">
      <c r="A247" s="206" t="s">
        <v>103</v>
      </c>
      <c r="B247" s="206">
        <v>174</v>
      </c>
      <c r="C247" s="173">
        <v>151</v>
      </c>
      <c r="D247" s="199">
        <f t="shared" si="30"/>
        <v>0.86781609195402298</v>
      </c>
      <c r="E247" s="173">
        <v>0</v>
      </c>
      <c r="F247" s="173">
        <v>0</v>
      </c>
      <c r="G247" s="199" t="str">
        <f t="shared" si="31"/>
        <v/>
      </c>
      <c r="H247" s="199" t="str">
        <f t="shared" si="32"/>
        <v/>
      </c>
      <c r="I247" s="199" t="str">
        <f t="shared" si="33"/>
        <v/>
      </c>
      <c r="J247" s="199" t="str">
        <f t="shared" si="34"/>
        <v/>
      </c>
      <c r="K247" s="173">
        <v>174</v>
      </c>
      <c r="L247" s="173">
        <v>151</v>
      </c>
      <c r="M247" s="199">
        <f t="shared" si="35"/>
        <v>0.86781609195402298</v>
      </c>
      <c r="N247" s="173">
        <v>318</v>
      </c>
      <c r="O247" s="173">
        <v>256</v>
      </c>
      <c r="P247" s="199">
        <f t="shared" si="36"/>
        <v>0.80503144654088055</v>
      </c>
      <c r="Q247" s="199">
        <f t="shared" si="37"/>
        <v>-0.45283018867924529</v>
      </c>
      <c r="R247" s="199">
        <f t="shared" si="38"/>
        <v>-0.41015625</v>
      </c>
      <c r="S247" s="199">
        <f t="shared" si="39"/>
        <v>6.2784645413142437E-2</v>
      </c>
    </row>
    <row r="248" spans="1:19" ht="16.5" thickTop="1" thickBot="1" x14ac:dyDescent="0.3">
      <c r="A248" s="200" t="s">
        <v>266</v>
      </c>
      <c r="B248" s="280">
        <v>3046</v>
      </c>
      <c r="C248" s="201">
        <v>2406</v>
      </c>
      <c r="D248" s="202">
        <f t="shared" si="30"/>
        <v>0.78988837820091928</v>
      </c>
      <c r="E248" s="203">
        <v>2815</v>
      </c>
      <c r="F248" s="201">
        <v>2220</v>
      </c>
      <c r="G248" s="202">
        <f t="shared" si="31"/>
        <v>0.78863232682060391</v>
      </c>
      <c r="H248" s="202">
        <f t="shared" si="32"/>
        <v>8.2060390763765589E-2</v>
      </c>
      <c r="I248" s="202">
        <f t="shared" si="33"/>
        <v>8.3783783783783816E-2</v>
      </c>
      <c r="J248" s="204">
        <f t="shared" si="34"/>
        <v>1.2560513803153706E-3</v>
      </c>
      <c r="K248" s="205">
        <v>27753</v>
      </c>
      <c r="L248" s="201">
        <v>18985</v>
      </c>
      <c r="M248" s="202">
        <f t="shared" si="35"/>
        <v>0.68407019061002416</v>
      </c>
      <c r="N248" s="203">
        <v>17793</v>
      </c>
      <c r="O248" s="201">
        <v>14245</v>
      </c>
      <c r="P248" s="202">
        <f t="shared" si="36"/>
        <v>0.8005957398977126</v>
      </c>
      <c r="Q248" s="202">
        <f t="shared" si="37"/>
        <v>0.55977069634125787</v>
      </c>
      <c r="R248" s="202">
        <f t="shared" si="38"/>
        <v>0.33274833274833271</v>
      </c>
      <c r="S248" s="204">
        <f t="shared" si="39"/>
        <v>-0.11652554928768843</v>
      </c>
    </row>
    <row r="249" spans="1:19" ht="14.25" thickTop="1" x14ac:dyDescent="0.25">
      <c r="A249" s="206" t="s">
        <v>349</v>
      </c>
      <c r="B249" s="206">
        <v>3046</v>
      </c>
      <c r="C249" s="173">
        <v>2406</v>
      </c>
      <c r="D249" s="199">
        <f t="shared" si="30"/>
        <v>0.78988837820091928</v>
      </c>
      <c r="E249" s="173">
        <v>1675</v>
      </c>
      <c r="F249" s="173">
        <v>1313</v>
      </c>
      <c r="G249" s="199">
        <f t="shared" si="31"/>
        <v>0.78388059701492541</v>
      </c>
      <c r="H249" s="199">
        <f t="shared" si="32"/>
        <v>0.81850746268656716</v>
      </c>
      <c r="I249" s="199">
        <f t="shared" si="33"/>
        <v>0.83244478293983248</v>
      </c>
      <c r="J249" s="199">
        <f t="shared" si="34"/>
        <v>6.0077811859938768E-3</v>
      </c>
      <c r="K249" s="173">
        <v>25433</v>
      </c>
      <c r="L249" s="173">
        <v>17747</v>
      </c>
      <c r="M249" s="199">
        <f t="shared" si="35"/>
        <v>0.69779420438013606</v>
      </c>
      <c r="N249" s="173">
        <v>3289</v>
      </c>
      <c r="O249" s="173">
        <v>2737</v>
      </c>
      <c r="P249" s="199">
        <f t="shared" si="36"/>
        <v>0.83216783216783219</v>
      </c>
      <c r="Q249" s="199">
        <f t="shared" si="37"/>
        <v>6.7327455153542113</v>
      </c>
      <c r="R249" s="199">
        <f t="shared" si="38"/>
        <v>5.4841066861527219</v>
      </c>
      <c r="S249" s="199">
        <f t="shared" si="39"/>
        <v>-0.13437362778769613</v>
      </c>
    </row>
    <row r="250" spans="1:19" ht="14.25" thickBot="1" x14ac:dyDescent="0.3">
      <c r="A250" s="206" t="s">
        <v>353</v>
      </c>
      <c r="B250" s="206">
        <v>0</v>
      </c>
      <c r="C250" s="173">
        <v>0</v>
      </c>
      <c r="D250" s="199" t="str">
        <f t="shared" si="30"/>
        <v/>
      </c>
      <c r="E250" s="173">
        <v>1140</v>
      </c>
      <c r="F250" s="173">
        <v>907</v>
      </c>
      <c r="G250" s="199">
        <f t="shared" si="31"/>
        <v>0.79561403508771933</v>
      </c>
      <c r="H250" s="199">
        <f t="shared" si="32"/>
        <v>-1</v>
      </c>
      <c r="I250" s="199">
        <f t="shared" si="33"/>
        <v>-1</v>
      </c>
      <c r="J250" s="199" t="str">
        <f t="shared" si="34"/>
        <v/>
      </c>
      <c r="K250" s="173">
        <v>2320</v>
      </c>
      <c r="L250" s="173">
        <v>1238</v>
      </c>
      <c r="M250" s="199">
        <f t="shared" si="35"/>
        <v>0.5336206896551724</v>
      </c>
      <c r="N250" s="173">
        <v>14504</v>
      </c>
      <c r="O250" s="173">
        <v>11508</v>
      </c>
      <c r="P250" s="199">
        <f t="shared" si="36"/>
        <v>0.79343629343629341</v>
      </c>
      <c r="Q250" s="199">
        <f t="shared" si="37"/>
        <v>-0.84004412575841148</v>
      </c>
      <c r="R250" s="199">
        <f t="shared" si="38"/>
        <v>-0.89242266249565516</v>
      </c>
      <c r="S250" s="199">
        <f t="shared" si="39"/>
        <v>-0.25981560378112101</v>
      </c>
    </row>
    <row r="251" spans="1:19" ht="16.5" thickTop="1" thickBot="1" x14ac:dyDescent="0.3">
      <c r="A251" s="200" t="s">
        <v>268</v>
      </c>
      <c r="B251" s="280">
        <v>2998</v>
      </c>
      <c r="C251" s="201">
        <v>2189</v>
      </c>
      <c r="D251" s="202">
        <f t="shared" si="30"/>
        <v>0.73015343562374913</v>
      </c>
      <c r="E251" s="203">
        <v>2615</v>
      </c>
      <c r="F251" s="201">
        <v>2042</v>
      </c>
      <c r="G251" s="202">
        <f t="shared" si="31"/>
        <v>0.78087954110898661</v>
      </c>
      <c r="H251" s="202">
        <f t="shared" si="32"/>
        <v>0.14646271510516251</v>
      </c>
      <c r="I251" s="202">
        <f t="shared" si="33"/>
        <v>7.1988246816846235E-2</v>
      </c>
      <c r="J251" s="204">
        <f t="shared" si="34"/>
        <v>-5.0726105485237483E-2</v>
      </c>
      <c r="K251" s="205">
        <v>27732</v>
      </c>
      <c r="L251" s="201">
        <v>20396</v>
      </c>
      <c r="M251" s="202">
        <f t="shared" si="35"/>
        <v>0.73546805134862248</v>
      </c>
      <c r="N251" s="203">
        <v>30100</v>
      </c>
      <c r="O251" s="201">
        <v>21623</v>
      </c>
      <c r="P251" s="202">
        <f t="shared" si="36"/>
        <v>0.71837209302325578</v>
      </c>
      <c r="Q251" s="202">
        <f t="shared" si="37"/>
        <v>-7.8671096345514946E-2</v>
      </c>
      <c r="R251" s="202">
        <f t="shared" si="38"/>
        <v>-5.6745132497803219E-2</v>
      </c>
      <c r="S251" s="204">
        <f t="shared" si="39"/>
        <v>1.70959583253667E-2</v>
      </c>
    </row>
    <row r="252" spans="1:19" ht="15" thickTop="1" thickBot="1" x14ac:dyDescent="0.3">
      <c r="A252" s="206" t="s">
        <v>349</v>
      </c>
      <c r="B252" s="206">
        <v>2998</v>
      </c>
      <c r="C252" s="173">
        <v>2189</v>
      </c>
      <c r="D252" s="199">
        <f t="shared" si="30"/>
        <v>0.73015343562374913</v>
      </c>
      <c r="E252" s="173">
        <v>2615</v>
      </c>
      <c r="F252" s="173">
        <v>2042</v>
      </c>
      <c r="G252" s="199">
        <f t="shared" si="31"/>
        <v>0.78087954110898661</v>
      </c>
      <c r="H252" s="199">
        <f t="shared" si="32"/>
        <v>0.14646271510516251</v>
      </c>
      <c r="I252" s="199">
        <f t="shared" si="33"/>
        <v>7.1988246816846235E-2</v>
      </c>
      <c r="J252" s="199">
        <f t="shared" si="34"/>
        <v>-5.0726105485237483E-2</v>
      </c>
      <c r="K252" s="173">
        <v>27732</v>
      </c>
      <c r="L252" s="173">
        <v>20396</v>
      </c>
      <c r="M252" s="199">
        <f t="shared" si="35"/>
        <v>0.73546805134862248</v>
      </c>
      <c r="N252" s="173">
        <v>30100</v>
      </c>
      <c r="O252" s="173">
        <v>21623</v>
      </c>
      <c r="P252" s="199">
        <f t="shared" si="36"/>
        <v>0.71837209302325578</v>
      </c>
      <c r="Q252" s="199">
        <f t="shared" si="37"/>
        <v>-7.8671096345514946E-2</v>
      </c>
      <c r="R252" s="199">
        <f t="shared" si="38"/>
        <v>-5.6745132497803219E-2</v>
      </c>
      <c r="S252" s="199">
        <f t="shared" si="39"/>
        <v>1.70959583253667E-2</v>
      </c>
    </row>
    <row r="253" spans="1:19" ht="16.5" thickTop="1" thickBot="1" x14ac:dyDescent="0.3">
      <c r="A253" s="200" t="s">
        <v>260</v>
      </c>
      <c r="B253" s="280">
        <v>2988</v>
      </c>
      <c r="C253" s="201">
        <v>2555</v>
      </c>
      <c r="D253" s="202">
        <f t="shared" si="30"/>
        <v>0.85508701472556892</v>
      </c>
      <c r="E253" s="203">
        <v>2564</v>
      </c>
      <c r="F253" s="201">
        <v>1932</v>
      </c>
      <c r="G253" s="202">
        <f t="shared" si="31"/>
        <v>0.75351014040561626</v>
      </c>
      <c r="H253" s="202">
        <f t="shared" si="32"/>
        <v>0.16536661466458669</v>
      </c>
      <c r="I253" s="202">
        <f t="shared" si="33"/>
        <v>0.32246376811594213</v>
      </c>
      <c r="J253" s="204">
        <f t="shared" si="34"/>
        <v>0.10157687431995266</v>
      </c>
      <c r="K253" s="205">
        <v>28597</v>
      </c>
      <c r="L253" s="201">
        <v>21922</v>
      </c>
      <c r="M253" s="202">
        <f t="shared" si="35"/>
        <v>0.76658390740287441</v>
      </c>
      <c r="N253" s="203">
        <v>33158</v>
      </c>
      <c r="O253" s="201">
        <v>22669</v>
      </c>
      <c r="P253" s="202">
        <f t="shared" si="36"/>
        <v>0.68366608359973458</v>
      </c>
      <c r="Q253" s="202">
        <f t="shared" si="37"/>
        <v>-0.13755353157609018</v>
      </c>
      <c r="R253" s="202">
        <f t="shared" si="38"/>
        <v>-3.2952490184833927E-2</v>
      </c>
      <c r="S253" s="204">
        <f t="shared" si="39"/>
        <v>8.2917823803139834E-2</v>
      </c>
    </row>
    <row r="254" spans="1:19" ht="15" thickTop="1" thickBot="1" x14ac:dyDescent="0.3">
      <c r="A254" s="206" t="s">
        <v>349</v>
      </c>
      <c r="B254" s="206">
        <v>2988</v>
      </c>
      <c r="C254" s="173">
        <v>2555</v>
      </c>
      <c r="D254" s="199">
        <f t="shared" si="30"/>
        <v>0.85508701472556892</v>
      </c>
      <c r="E254" s="173">
        <v>2564</v>
      </c>
      <c r="F254" s="173">
        <v>1932</v>
      </c>
      <c r="G254" s="199">
        <f t="shared" si="31"/>
        <v>0.75351014040561626</v>
      </c>
      <c r="H254" s="199">
        <f t="shared" si="32"/>
        <v>0.16536661466458669</v>
      </c>
      <c r="I254" s="199">
        <f t="shared" si="33"/>
        <v>0.32246376811594213</v>
      </c>
      <c r="J254" s="199">
        <f t="shared" si="34"/>
        <v>0.10157687431995266</v>
      </c>
      <c r="K254" s="173">
        <v>28597</v>
      </c>
      <c r="L254" s="173">
        <v>21922</v>
      </c>
      <c r="M254" s="199">
        <f t="shared" si="35"/>
        <v>0.76658390740287441</v>
      </c>
      <c r="N254" s="173">
        <v>33158</v>
      </c>
      <c r="O254" s="173">
        <v>22669</v>
      </c>
      <c r="P254" s="199">
        <f t="shared" si="36"/>
        <v>0.68366608359973458</v>
      </c>
      <c r="Q254" s="199">
        <f t="shared" si="37"/>
        <v>-0.13755353157609018</v>
      </c>
      <c r="R254" s="199">
        <f t="shared" si="38"/>
        <v>-3.2952490184833927E-2</v>
      </c>
      <c r="S254" s="199">
        <f t="shared" si="39"/>
        <v>8.2917823803139834E-2</v>
      </c>
    </row>
    <row r="255" spans="1:19" ht="16.5" thickTop="1" thickBot="1" x14ac:dyDescent="0.3">
      <c r="A255" s="200" t="s">
        <v>267</v>
      </c>
      <c r="B255" s="280">
        <v>2978</v>
      </c>
      <c r="C255" s="201">
        <v>2154</v>
      </c>
      <c r="D255" s="202">
        <f t="shared" si="30"/>
        <v>0.72330423102753527</v>
      </c>
      <c r="E255" s="203">
        <v>2069</v>
      </c>
      <c r="F255" s="201">
        <v>1478</v>
      </c>
      <c r="G255" s="202">
        <f t="shared" si="31"/>
        <v>0.71435476075398741</v>
      </c>
      <c r="H255" s="202">
        <f t="shared" si="32"/>
        <v>0.43934267762203971</v>
      </c>
      <c r="I255" s="202">
        <f t="shared" si="33"/>
        <v>0.45737483085250341</v>
      </c>
      <c r="J255" s="204">
        <f t="shared" si="34"/>
        <v>8.949470273547866E-3</v>
      </c>
      <c r="K255" s="205">
        <v>27824</v>
      </c>
      <c r="L255" s="201">
        <v>18450</v>
      </c>
      <c r="M255" s="202">
        <f t="shared" si="35"/>
        <v>0.66309660724554342</v>
      </c>
      <c r="N255" s="203">
        <v>22350</v>
      </c>
      <c r="O255" s="201">
        <v>13798</v>
      </c>
      <c r="P255" s="202">
        <f t="shared" si="36"/>
        <v>0.61736017897091722</v>
      </c>
      <c r="Q255" s="202">
        <f t="shared" si="37"/>
        <v>0.24492170022371362</v>
      </c>
      <c r="R255" s="202">
        <f t="shared" si="38"/>
        <v>0.33715031163936793</v>
      </c>
      <c r="S255" s="204">
        <f t="shared" si="39"/>
        <v>4.5736428274626206E-2</v>
      </c>
    </row>
    <row r="256" spans="1:19" ht="15" thickTop="1" thickBot="1" x14ac:dyDescent="0.3">
      <c r="A256" s="206" t="s">
        <v>349</v>
      </c>
      <c r="B256" s="206">
        <v>2978</v>
      </c>
      <c r="C256" s="173">
        <v>2154</v>
      </c>
      <c r="D256" s="199">
        <f t="shared" si="30"/>
        <v>0.72330423102753527</v>
      </c>
      <c r="E256" s="173">
        <v>2069</v>
      </c>
      <c r="F256" s="173">
        <v>1478</v>
      </c>
      <c r="G256" s="199">
        <f t="shared" si="31"/>
        <v>0.71435476075398741</v>
      </c>
      <c r="H256" s="199">
        <f t="shared" si="32"/>
        <v>0.43934267762203971</v>
      </c>
      <c r="I256" s="199">
        <f t="shared" si="33"/>
        <v>0.45737483085250341</v>
      </c>
      <c r="J256" s="199">
        <f t="shared" si="34"/>
        <v>8.949470273547866E-3</v>
      </c>
      <c r="K256" s="173">
        <v>27824</v>
      </c>
      <c r="L256" s="173">
        <v>18450</v>
      </c>
      <c r="M256" s="199">
        <f t="shared" si="35"/>
        <v>0.66309660724554342</v>
      </c>
      <c r="N256" s="173">
        <v>22350</v>
      </c>
      <c r="O256" s="173">
        <v>13798</v>
      </c>
      <c r="P256" s="199">
        <f t="shared" si="36"/>
        <v>0.61736017897091722</v>
      </c>
      <c r="Q256" s="199">
        <f t="shared" si="37"/>
        <v>0.24492170022371362</v>
      </c>
      <c r="R256" s="199">
        <f t="shared" si="38"/>
        <v>0.33715031163936793</v>
      </c>
      <c r="S256" s="199">
        <f t="shared" si="39"/>
        <v>4.5736428274626206E-2</v>
      </c>
    </row>
    <row r="257" spans="1:19" ht="16.5" thickTop="1" thickBot="1" x14ac:dyDescent="0.3">
      <c r="A257" s="200" t="s">
        <v>269</v>
      </c>
      <c r="B257" s="280">
        <v>2954</v>
      </c>
      <c r="C257" s="201">
        <v>2278</v>
      </c>
      <c r="D257" s="202">
        <f t="shared" si="30"/>
        <v>0.77115775220040628</v>
      </c>
      <c r="E257" s="203">
        <v>2314</v>
      </c>
      <c r="F257" s="201">
        <v>1612</v>
      </c>
      <c r="G257" s="202">
        <f t="shared" si="31"/>
        <v>0.6966292134831461</v>
      </c>
      <c r="H257" s="202">
        <f t="shared" si="32"/>
        <v>0.2765773552290407</v>
      </c>
      <c r="I257" s="202">
        <f t="shared" si="33"/>
        <v>0.41315136476426795</v>
      </c>
      <c r="J257" s="204">
        <f t="shared" si="34"/>
        <v>7.4528538717260173E-2</v>
      </c>
      <c r="K257" s="205">
        <v>27600</v>
      </c>
      <c r="L257" s="201">
        <v>18929</v>
      </c>
      <c r="M257" s="202">
        <f t="shared" si="35"/>
        <v>0.68583333333333329</v>
      </c>
      <c r="N257" s="203">
        <v>26182</v>
      </c>
      <c r="O257" s="201">
        <v>17473</v>
      </c>
      <c r="P257" s="202">
        <f t="shared" si="36"/>
        <v>0.66736689328546328</v>
      </c>
      <c r="Q257" s="202">
        <f t="shared" si="37"/>
        <v>5.4159346115651985E-2</v>
      </c>
      <c r="R257" s="202">
        <f t="shared" si="38"/>
        <v>8.3328564070279887E-2</v>
      </c>
      <c r="S257" s="204">
        <f t="shared" si="39"/>
        <v>1.8466440047870014E-2</v>
      </c>
    </row>
    <row r="258" spans="1:19" ht="14.25" thickTop="1" x14ac:dyDescent="0.25">
      <c r="A258" s="206" t="s">
        <v>349</v>
      </c>
      <c r="B258" s="206">
        <v>2954</v>
      </c>
      <c r="C258" s="173">
        <v>2278</v>
      </c>
      <c r="D258" s="199">
        <f t="shared" si="30"/>
        <v>0.77115775220040628</v>
      </c>
      <c r="E258" s="173">
        <v>2314</v>
      </c>
      <c r="F258" s="173">
        <v>1612</v>
      </c>
      <c r="G258" s="199">
        <f t="shared" si="31"/>
        <v>0.6966292134831461</v>
      </c>
      <c r="H258" s="199">
        <f t="shared" si="32"/>
        <v>0.2765773552290407</v>
      </c>
      <c r="I258" s="199">
        <f t="shared" si="33"/>
        <v>0.41315136476426795</v>
      </c>
      <c r="J258" s="199">
        <f t="shared" si="34"/>
        <v>7.4528538717260173E-2</v>
      </c>
      <c r="K258" s="173">
        <v>27600</v>
      </c>
      <c r="L258" s="173">
        <v>18929</v>
      </c>
      <c r="M258" s="199">
        <f t="shared" si="35"/>
        <v>0.68583333333333329</v>
      </c>
      <c r="N258" s="173">
        <v>26118</v>
      </c>
      <c r="O258" s="173">
        <v>17443</v>
      </c>
      <c r="P258" s="199">
        <f t="shared" si="36"/>
        <v>0.66785358756413205</v>
      </c>
      <c r="Q258" s="199">
        <f t="shared" si="37"/>
        <v>5.6742476453020885E-2</v>
      </c>
      <c r="R258" s="199">
        <f t="shared" si="38"/>
        <v>8.5191767471191948E-2</v>
      </c>
      <c r="S258" s="199">
        <f t="shared" si="39"/>
        <v>1.797974576920125E-2</v>
      </c>
    </row>
    <row r="259" spans="1:19" ht="14.25" thickBot="1" x14ac:dyDescent="0.3">
      <c r="A259" s="206" t="s">
        <v>353</v>
      </c>
      <c r="B259" s="206">
        <v>0</v>
      </c>
      <c r="C259" s="173">
        <v>0</v>
      </c>
      <c r="D259" s="199" t="str">
        <f t="shared" si="30"/>
        <v/>
      </c>
      <c r="E259" s="173">
        <v>0</v>
      </c>
      <c r="F259" s="173">
        <v>0</v>
      </c>
      <c r="G259" s="199" t="str">
        <f t="shared" si="31"/>
        <v/>
      </c>
      <c r="H259" s="199" t="str">
        <f t="shared" si="32"/>
        <v/>
      </c>
      <c r="I259" s="199" t="str">
        <f t="shared" si="33"/>
        <v/>
      </c>
      <c r="J259" s="199" t="str">
        <f t="shared" si="34"/>
        <v/>
      </c>
      <c r="K259" s="173">
        <v>0</v>
      </c>
      <c r="L259" s="173">
        <v>0</v>
      </c>
      <c r="M259" s="199" t="str">
        <f t="shared" si="35"/>
        <v/>
      </c>
      <c r="N259" s="173">
        <v>64</v>
      </c>
      <c r="O259" s="173">
        <v>30</v>
      </c>
      <c r="P259" s="199">
        <f t="shared" si="36"/>
        <v>0.46875</v>
      </c>
      <c r="Q259" s="199">
        <f t="shared" si="37"/>
        <v>-1</v>
      </c>
      <c r="R259" s="199">
        <f t="shared" si="38"/>
        <v>-1</v>
      </c>
      <c r="S259" s="199" t="str">
        <f t="shared" si="39"/>
        <v/>
      </c>
    </row>
    <row r="260" spans="1:19" ht="16.5" thickTop="1" thickBot="1" x14ac:dyDescent="0.3">
      <c r="A260" s="200" t="s">
        <v>256</v>
      </c>
      <c r="B260" s="280">
        <v>2952</v>
      </c>
      <c r="C260" s="201">
        <v>2043</v>
      </c>
      <c r="D260" s="202">
        <f t="shared" si="30"/>
        <v>0.69207317073170727</v>
      </c>
      <c r="E260" s="203">
        <v>2448</v>
      </c>
      <c r="F260" s="201">
        <v>1520</v>
      </c>
      <c r="G260" s="202">
        <f t="shared" si="31"/>
        <v>0.62091503267973858</v>
      </c>
      <c r="H260" s="202">
        <f t="shared" si="32"/>
        <v>0.20588235294117641</v>
      </c>
      <c r="I260" s="202">
        <f t="shared" si="33"/>
        <v>0.34407894736842115</v>
      </c>
      <c r="J260" s="204">
        <f t="shared" si="34"/>
        <v>7.1158138051968689E-2</v>
      </c>
      <c r="K260" s="205">
        <v>38259</v>
      </c>
      <c r="L260" s="201">
        <v>25475</v>
      </c>
      <c r="M260" s="202">
        <f t="shared" si="35"/>
        <v>0.66585639980135392</v>
      </c>
      <c r="N260" s="203">
        <v>42422</v>
      </c>
      <c r="O260" s="201">
        <v>25532</v>
      </c>
      <c r="P260" s="202">
        <f t="shared" si="36"/>
        <v>0.60185752675498561</v>
      </c>
      <c r="Q260" s="202">
        <f t="shared" si="37"/>
        <v>-9.8133044175192086E-2</v>
      </c>
      <c r="R260" s="202">
        <f t="shared" si="38"/>
        <v>-2.2324925583581123E-3</v>
      </c>
      <c r="S260" s="204">
        <f t="shared" si="39"/>
        <v>6.399887304636831E-2</v>
      </c>
    </row>
    <row r="261" spans="1:19" ht="14.25" thickTop="1" x14ac:dyDescent="0.25">
      <c r="A261" s="206" t="s">
        <v>349</v>
      </c>
      <c r="B261" s="206">
        <v>2952</v>
      </c>
      <c r="C261" s="173">
        <v>2043</v>
      </c>
      <c r="D261" s="199">
        <f t="shared" si="30"/>
        <v>0.69207317073170727</v>
      </c>
      <c r="E261" s="173">
        <v>2448</v>
      </c>
      <c r="F261" s="173">
        <v>1520</v>
      </c>
      <c r="G261" s="199">
        <f t="shared" si="31"/>
        <v>0.62091503267973858</v>
      </c>
      <c r="H261" s="199">
        <f t="shared" si="32"/>
        <v>0.20588235294117641</v>
      </c>
      <c r="I261" s="199">
        <f t="shared" si="33"/>
        <v>0.34407894736842115</v>
      </c>
      <c r="J261" s="199">
        <f t="shared" si="34"/>
        <v>7.1158138051968689E-2</v>
      </c>
      <c r="K261" s="173">
        <v>38259</v>
      </c>
      <c r="L261" s="173">
        <v>25475</v>
      </c>
      <c r="M261" s="199">
        <f t="shared" si="35"/>
        <v>0.66585639980135392</v>
      </c>
      <c r="N261" s="173">
        <v>31972</v>
      </c>
      <c r="O261" s="173">
        <v>19694</v>
      </c>
      <c r="P261" s="199">
        <f t="shared" si="36"/>
        <v>0.61597647941949207</v>
      </c>
      <c r="Q261" s="199">
        <f t="shared" si="37"/>
        <v>0.19664081070937067</v>
      </c>
      <c r="R261" s="199">
        <f t="shared" si="38"/>
        <v>0.29354118005483909</v>
      </c>
      <c r="S261" s="199">
        <f t="shared" si="39"/>
        <v>4.9879920381861842E-2</v>
      </c>
    </row>
    <row r="262" spans="1:19" ht="14.25" thickBot="1" x14ac:dyDescent="0.3">
      <c r="A262" s="206" t="s">
        <v>353</v>
      </c>
      <c r="B262" s="206">
        <v>0</v>
      </c>
      <c r="C262" s="173">
        <v>0</v>
      </c>
      <c r="D262" s="199" t="str">
        <f t="shared" si="30"/>
        <v/>
      </c>
      <c r="E262" s="173">
        <v>0</v>
      </c>
      <c r="F262" s="173">
        <v>0</v>
      </c>
      <c r="G262" s="199" t="str">
        <f t="shared" si="31"/>
        <v/>
      </c>
      <c r="H262" s="199" t="str">
        <f t="shared" si="32"/>
        <v/>
      </c>
      <c r="I262" s="199" t="str">
        <f t="shared" si="33"/>
        <v/>
      </c>
      <c r="J262" s="199" t="str">
        <f t="shared" si="34"/>
        <v/>
      </c>
      <c r="K262" s="173">
        <v>0</v>
      </c>
      <c r="L262" s="173">
        <v>0</v>
      </c>
      <c r="M262" s="199" t="str">
        <f t="shared" si="35"/>
        <v/>
      </c>
      <c r="N262" s="173">
        <v>10450</v>
      </c>
      <c r="O262" s="173">
        <v>5838</v>
      </c>
      <c r="P262" s="199">
        <f t="shared" si="36"/>
        <v>0.55866028708133975</v>
      </c>
      <c r="Q262" s="199">
        <f t="shared" si="37"/>
        <v>-1</v>
      </c>
      <c r="R262" s="199">
        <f t="shared" si="38"/>
        <v>-1</v>
      </c>
      <c r="S262" s="199" t="str">
        <f t="shared" si="39"/>
        <v/>
      </c>
    </row>
    <row r="263" spans="1:19" ht="16.5" thickTop="1" thickBot="1" x14ac:dyDescent="0.3">
      <c r="A263" s="200" t="s">
        <v>265</v>
      </c>
      <c r="B263" s="280">
        <v>2912</v>
      </c>
      <c r="C263" s="201">
        <v>2383</v>
      </c>
      <c r="D263" s="202">
        <f t="shared" si="30"/>
        <v>0.81833791208791207</v>
      </c>
      <c r="E263" s="203">
        <v>1989</v>
      </c>
      <c r="F263" s="201">
        <v>1824</v>
      </c>
      <c r="G263" s="202">
        <f t="shared" si="31"/>
        <v>0.9170437405731523</v>
      </c>
      <c r="H263" s="202">
        <f t="shared" si="32"/>
        <v>0.46405228758169925</v>
      </c>
      <c r="I263" s="202">
        <f t="shared" si="33"/>
        <v>0.30646929824561409</v>
      </c>
      <c r="J263" s="204">
        <f t="shared" si="34"/>
        <v>-9.8705828485240232E-2</v>
      </c>
      <c r="K263" s="205">
        <v>30378</v>
      </c>
      <c r="L263" s="201">
        <v>23324</v>
      </c>
      <c r="M263" s="202">
        <f t="shared" si="35"/>
        <v>0.76779248140101386</v>
      </c>
      <c r="N263" s="203">
        <v>15668</v>
      </c>
      <c r="O263" s="201">
        <v>13724</v>
      </c>
      <c r="P263" s="202">
        <f t="shared" si="36"/>
        <v>0.87592545315292314</v>
      </c>
      <c r="Q263" s="202">
        <f t="shared" si="37"/>
        <v>0.93885626755169782</v>
      </c>
      <c r="R263" s="202">
        <f t="shared" si="38"/>
        <v>0.69950451763334298</v>
      </c>
      <c r="S263" s="204">
        <f t="shared" si="39"/>
        <v>-0.10813297175190928</v>
      </c>
    </row>
    <row r="264" spans="1:19" ht="14.25" thickTop="1" x14ac:dyDescent="0.25">
      <c r="A264" s="206" t="s">
        <v>349</v>
      </c>
      <c r="B264" s="206">
        <v>2912</v>
      </c>
      <c r="C264" s="173">
        <v>2383</v>
      </c>
      <c r="D264" s="199">
        <f t="shared" si="30"/>
        <v>0.81833791208791207</v>
      </c>
      <c r="E264" s="173">
        <v>833</v>
      </c>
      <c r="F264" s="173">
        <v>759</v>
      </c>
      <c r="G264" s="199">
        <f t="shared" si="31"/>
        <v>0.91116446578631449</v>
      </c>
      <c r="H264" s="199">
        <f t="shared" si="32"/>
        <v>2.4957983193277311</v>
      </c>
      <c r="I264" s="199">
        <f t="shared" si="33"/>
        <v>2.13965744400527</v>
      </c>
      <c r="J264" s="199">
        <f t="shared" si="34"/>
        <v>-9.2826553698402425E-2</v>
      </c>
      <c r="K264" s="173">
        <v>23739</v>
      </c>
      <c r="L264" s="173">
        <v>18073</v>
      </c>
      <c r="M264" s="199">
        <f t="shared" si="35"/>
        <v>0.76132103289944819</v>
      </c>
      <c r="N264" s="173">
        <v>833</v>
      </c>
      <c r="O264" s="173">
        <v>759</v>
      </c>
      <c r="P264" s="199">
        <f t="shared" si="36"/>
        <v>0.91116446578631449</v>
      </c>
      <c r="Q264" s="199">
        <f t="shared" si="37"/>
        <v>27.498199279711883</v>
      </c>
      <c r="R264" s="199">
        <f t="shared" si="38"/>
        <v>22.811594202898551</v>
      </c>
      <c r="S264" s="199">
        <f t="shared" si="39"/>
        <v>-0.1498434328868663</v>
      </c>
    </row>
    <row r="265" spans="1:19" ht="14.25" thickBot="1" x14ac:dyDescent="0.3">
      <c r="A265" s="206" t="s">
        <v>350</v>
      </c>
      <c r="B265" s="206">
        <v>0</v>
      </c>
      <c r="C265" s="173">
        <v>0</v>
      </c>
      <c r="D265" s="199" t="str">
        <f t="shared" ref="D265:D328" si="40">IFERROR(C265/B265,"")</f>
        <v/>
      </c>
      <c r="E265" s="173">
        <v>1156</v>
      </c>
      <c r="F265" s="173">
        <v>1065</v>
      </c>
      <c r="G265" s="199">
        <f t="shared" ref="G265:G328" si="41">IFERROR(F265/E265,"")</f>
        <v>0.92128027681660896</v>
      </c>
      <c r="H265" s="199">
        <f t="shared" ref="H265:H328" si="42">IFERROR(B265/E265-1,"")</f>
        <v>-1</v>
      </c>
      <c r="I265" s="199">
        <f t="shared" ref="I265:I328" si="43">IFERROR(C265/F265-1,"")</f>
        <v>-1</v>
      </c>
      <c r="J265" s="199" t="str">
        <f t="shared" ref="J265:J328" si="44">IFERROR(D265-G265,"")</f>
        <v/>
      </c>
      <c r="K265" s="173">
        <v>6639</v>
      </c>
      <c r="L265" s="173">
        <v>5251</v>
      </c>
      <c r="M265" s="199">
        <f t="shared" ref="M265:M328" si="45">IFERROR(L265/K265,"")</f>
        <v>0.79093236933273081</v>
      </c>
      <c r="N265" s="173">
        <v>14835</v>
      </c>
      <c r="O265" s="173">
        <v>12965</v>
      </c>
      <c r="P265" s="199">
        <f t="shared" ref="P265:P328" si="46">IFERROR(O265/N265,"")</f>
        <v>0.8739467475564543</v>
      </c>
      <c r="Q265" s="199">
        <f t="shared" ref="Q265:Q328" si="47">IFERROR(K265/N265-1,"")</f>
        <v>-0.55247724974721946</v>
      </c>
      <c r="R265" s="199">
        <f t="shared" ref="R265:R328" si="48">IFERROR(L265/O265-1,"")</f>
        <v>-0.59498650212109527</v>
      </c>
      <c r="S265" s="199">
        <f t="shared" ref="S265:S328" si="49">IFERROR(M265-P265,"")</f>
        <v>-8.3014378223723484E-2</v>
      </c>
    </row>
    <row r="266" spans="1:19" ht="16.5" thickTop="1" thickBot="1" x14ac:dyDescent="0.3">
      <c r="A266" s="200" t="s">
        <v>261</v>
      </c>
      <c r="B266" s="280">
        <v>2884</v>
      </c>
      <c r="C266" s="201">
        <v>2698</v>
      </c>
      <c r="D266" s="202">
        <f t="shared" si="40"/>
        <v>0.93550624133148408</v>
      </c>
      <c r="E266" s="203">
        <v>3022</v>
      </c>
      <c r="F266" s="201">
        <v>2783</v>
      </c>
      <c r="G266" s="202">
        <f t="shared" si="41"/>
        <v>0.9209133024487095</v>
      </c>
      <c r="H266" s="202">
        <f t="shared" si="42"/>
        <v>-4.566512243547316E-2</v>
      </c>
      <c r="I266" s="202">
        <f t="shared" si="43"/>
        <v>-3.0542579949694559E-2</v>
      </c>
      <c r="J266" s="204">
        <f t="shared" si="44"/>
        <v>1.4592938882774575E-2</v>
      </c>
      <c r="K266" s="205">
        <v>35386</v>
      </c>
      <c r="L266" s="201">
        <v>30477</v>
      </c>
      <c r="M266" s="202">
        <f t="shared" si="45"/>
        <v>0.86127281975922676</v>
      </c>
      <c r="N266" s="203">
        <v>40738</v>
      </c>
      <c r="O266" s="201">
        <v>33154</v>
      </c>
      <c r="P266" s="202">
        <f t="shared" si="46"/>
        <v>0.8138347488831067</v>
      </c>
      <c r="Q266" s="202">
        <f t="shared" si="47"/>
        <v>-0.13137611075654176</v>
      </c>
      <c r="R266" s="202">
        <f t="shared" si="48"/>
        <v>-8.0744404898353106E-2</v>
      </c>
      <c r="S266" s="204">
        <f t="shared" si="49"/>
        <v>4.7438070876120064E-2</v>
      </c>
    </row>
    <row r="267" spans="1:19" ht="14.25" thickTop="1" x14ac:dyDescent="0.25">
      <c r="A267" s="206" t="s">
        <v>350</v>
      </c>
      <c r="B267" s="206">
        <v>2884</v>
      </c>
      <c r="C267" s="173">
        <v>2698</v>
      </c>
      <c r="D267" s="199">
        <f t="shared" si="40"/>
        <v>0.93550624133148408</v>
      </c>
      <c r="E267" s="173">
        <v>2908</v>
      </c>
      <c r="F267" s="173">
        <v>2679</v>
      </c>
      <c r="G267" s="199">
        <f t="shared" si="41"/>
        <v>0.92125171939477302</v>
      </c>
      <c r="H267" s="199">
        <f t="shared" si="42"/>
        <v>-8.2530949105914519E-3</v>
      </c>
      <c r="I267" s="199">
        <f t="shared" si="43"/>
        <v>7.0921985815601829E-3</v>
      </c>
      <c r="J267" s="199">
        <f t="shared" si="44"/>
        <v>1.4254521936711062E-2</v>
      </c>
      <c r="K267" s="173">
        <v>34626</v>
      </c>
      <c r="L267" s="173">
        <v>30080</v>
      </c>
      <c r="M267" s="199">
        <f t="shared" si="45"/>
        <v>0.86871137295673773</v>
      </c>
      <c r="N267" s="173">
        <v>34962</v>
      </c>
      <c r="O267" s="173">
        <v>29865</v>
      </c>
      <c r="P267" s="199">
        <f t="shared" si="46"/>
        <v>0.85421314570104689</v>
      </c>
      <c r="Q267" s="199">
        <f t="shared" si="47"/>
        <v>-9.6104341856872999E-3</v>
      </c>
      <c r="R267" s="199">
        <f t="shared" si="48"/>
        <v>7.1990624476812037E-3</v>
      </c>
      <c r="S267" s="199">
        <f t="shared" si="49"/>
        <v>1.4498227255690832E-2</v>
      </c>
    </row>
    <row r="268" spans="1:19" ht="14.25" thickBot="1" x14ac:dyDescent="0.3">
      <c r="A268" s="206" t="s">
        <v>354</v>
      </c>
      <c r="B268" s="206">
        <v>0</v>
      </c>
      <c r="C268" s="173">
        <v>0</v>
      </c>
      <c r="D268" s="199" t="str">
        <f t="shared" si="40"/>
        <v/>
      </c>
      <c r="E268" s="173">
        <v>114</v>
      </c>
      <c r="F268" s="173">
        <v>104</v>
      </c>
      <c r="G268" s="199">
        <f t="shared" si="41"/>
        <v>0.91228070175438591</v>
      </c>
      <c r="H268" s="199">
        <f t="shared" si="42"/>
        <v>-1</v>
      </c>
      <c r="I268" s="199">
        <f t="shared" si="43"/>
        <v>-1</v>
      </c>
      <c r="J268" s="199" t="str">
        <f t="shared" si="44"/>
        <v/>
      </c>
      <c r="K268" s="173">
        <v>760</v>
      </c>
      <c r="L268" s="173">
        <v>397</v>
      </c>
      <c r="M268" s="199">
        <f t="shared" si="45"/>
        <v>0.52236842105263159</v>
      </c>
      <c r="N268" s="173">
        <v>5776</v>
      </c>
      <c r="O268" s="173">
        <v>3289</v>
      </c>
      <c r="P268" s="199">
        <f t="shared" si="46"/>
        <v>0.56942520775623273</v>
      </c>
      <c r="Q268" s="199">
        <f t="shared" si="47"/>
        <v>-0.86842105263157898</v>
      </c>
      <c r="R268" s="199">
        <f t="shared" si="48"/>
        <v>-0.87929461842505319</v>
      </c>
      <c r="S268" s="199">
        <f t="shared" si="49"/>
        <v>-4.7056786703601139E-2</v>
      </c>
    </row>
    <row r="269" spans="1:19" ht="16.5" thickTop="1" thickBot="1" x14ac:dyDescent="0.3">
      <c r="A269" s="200" t="s">
        <v>263</v>
      </c>
      <c r="B269" s="280">
        <v>2876</v>
      </c>
      <c r="C269" s="201">
        <v>2249</v>
      </c>
      <c r="D269" s="202">
        <f t="shared" si="40"/>
        <v>0.78198887343532686</v>
      </c>
      <c r="E269" s="203">
        <v>0</v>
      </c>
      <c r="F269" s="201">
        <v>0</v>
      </c>
      <c r="G269" s="202" t="str">
        <f t="shared" si="41"/>
        <v/>
      </c>
      <c r="H269" s="202" t="str">
        <f t="shared" si="42"/>
        <v/>
      </c>
      <c r="I269" s="202" t="str">
        <f t="shared" si="43"/>
        <v/>
      </c>
      <c r="J269" s="204" t="str">
        <f t="shared" si="44"/>
        <v/>
      </c>
      <c r="K269" s="205">
        <v>17224</v>
      </c>
      <c r="L269" s="201">
        <v>13440</v>
      </c>
      <c r="M269" s="202">
        <f t="shared" si="45"/>
        <v>0.7803065490013934</v>
      </c>
      <c r="N269" s="203">
        <v>0</v>
      </c>
      <c r="O269" s="201">
        <v>0</v>
      </c>
      <c r="P269" s="202" t="str">
        <f t="shared" si="46"/>
        <v/>
      </c>
      <c r="Q269" s="202" t="str">
        <f t="shared" si="47"/>
        <v/>
      </c>
      <c r="R269" s="202" t="str">
        <f t="shared" si="48"/>
        <v/>
      </c>
      <c r="S269" s="204" t="str">
        <f t="shared" si="49"/>
        <v/>
      </c>
    </row>
    <row r="270" spans="1:19" ht="15" thickTop="1" thickBot="1" x14ac:dyDescent="0.3">
      <c r="A270" s="206" t="s">
        <v>349</v>
      </c>
      <c r="B270" s="206">
        <v>2876</v>
      </c>
      <c r="C270" s="173">
        <v>2249</v>
      </c>
      <c r="D270" s="199">
        <f t="shared" si="40"/>
        <v>0.78198887343532686</v>
      </c>
      <c r="E270" s="173">
        <v>0</v>
      </c>
      <c r="F270" s="173">
        <v>0</v>
      </c>
      <c r="G270" s="199" t="str">
        <f t="shared" si="41"/>
        <v/>
      </c>
      <c r="H270" s="199" t="str">
        <f t="shared" si="42"/>
        <v/>
      </c>
      <c r="I270" s="199" t="str">
        <f t="shared" si="43"/>
        <v/>
      </c>
      <c r="J270" s="199" t="str">
        <f t="shared" si="44"/>
        <v/>
      </c>
      <c r="K270" s="173">
        <v>17224</v>
      </c>
      <c r="L270" s="173">
        <v>13440</v>
      </c>
      <c r="M270" s="199">
        <f t="shared" si="45"/>
        <v>0.7803065490013934</v>
      </c>
      <c r="N270" s="173">
        <v>0</v>
      </c>
      <c r="O270" s="173">
        <v>0</v>
      </c>
      <c r="P270" s="199" t="str">
        <f t="shared" si="46"/>
        <v/>
      </c>
      <c r="Q270" s="199" t="str">
        <f t="shared" si="47"/>
        <v/>
      </c>
      <c r="R270" s="199" t="str">
        <f t="shared" si="48"/>
        <v/>
      </c>
      <c r="S270" s="199" t="str">
        <f t="shared" si="49"/>
        <v/>
      </c>
    </row>
    <row r="271" spans="1:19" ht="16.5" thickTop="1" thickBot="1" x14ac:dyDescent="0.3">
      <c r="A271" s="200" t="s">
        <v>270</v>
      </c>
      <c r="B271" s="280">
        <v>2657</v>
      </c>
      <c r="C271" s="201">
        <v>2169</v>
      </c>
      <c r="D271" s="202">
        <f t="shared" si="40"/>
        <v>0.81633421151674823</v>
      </c>
      <c r="E271" s="203">
        <v>1645</v>
      </c>
      <c r="F271" s="201">
        <v>1413</v>
      </c>
      <c r="G271" s="202">
        <f t="shared" si="41"/>
        <v>0.85896656534954408</v>
      </c>
      <c r="H271" s="202">
        <f t="shared" si="42"/>
        <v>0.61519756838905781</v>
      </c>
      <c r="I271" s="202">
        <f t="shared" si="43"/>
        <v>0.53503184713375807</v>
      </c>
      <c r="J271" s="204">
        <f t="shared" si="44"/>
        <v>-4.2632353832795844E-2</v>
      </c>
      <c r="K271" s="205">
        <v>28436</v>
      </c>
      <c r="L271" s="201">
        <v>24171</v>
      </c>
      <c r="M271" s="202">
        <f t="shared" si="45"/>
        <v>0.8500140666760444</v>
      </c>
      <c r="N271" s="203">
        <v>19071</v>
      </c>
      <c r="O271" s="201">
        <v>16219</v>
      </c>
      <c r="P271" s="202">
        <f t="shared" si="46"/>
        <v>0.85045356824497931</v>
      </c>
      <c r="Q271" s="202">
        <f t="shared" si="47"/>
        <v>0.49105972418855859</v>
      </c>
      <c r="R271" s="202">
        <f t="shared" si="48"/>
        <v>0.49028916702632719</v>
      </c>
      <c r="S271" s="204">
        <f t="shared" si="49"/>
        <v>-4.3950156893490799E-4</v>
      </c>
    </row>
    <row r="272" spans="1:19" ht="15" thickTop="1" thickBot="1" x14ac:dyDescent="0.3">
      <c r="A272" s="206" t="s">
        <v>350</v>
      </c>
      <c r="B272" s="206">
        <v>2657</v>
      </c>
      <c r="C272" s="173">
        <v>2169</v>
      </c>
      <c r="D272" s="199">
        <f t="shared" si="40"/>
        <v>0.81633421151674823</v>
      </c>
      <c r="E272" s="173">
        <v>1645</v>
      </c>
      <c r="F272" s="173">
        <v>1413</v>
      </c>
      <c r="G272" s="199">
        <f t="shared" si="41"/>
        <v>0.85896656534954408</v>
      </c>
      <c r="H272" s="199">
        <f t="shared" si="42"/>
        <v>0.61519756838905781</v>
      </c>
      <c r="I272" s="199">
        <f t="shared" si="43"/>
        <v>0.53503184713375807</v>
      </c>
      <c r="J272" s="199">
        <f t="shared" si="44"/>
        <v>-4.2632353832795844E-2</v>
      </c>
      <c r="K272" s="173">
        <v>28436</v>
      </c>
      <c r="L272" s="173">
        <v>24171</v>
      </c>
      <c r="M272" s="199">
        <f t="shared" si="45"/>
        <v>0.8500140666760444</v>
      </c>
      <c r="N272" s="173">
        <v>19071</v>
      </c>
      <c r="O272" s="173">
        <v>16219</v>
      </c>
      <c r="P272" s="199">
        <f t="shared" si="46"/>
        <v>0.85045356824497931</v>
      </c>
      <c r="Q272" s="199">
        <f t="shared" si="47"/>
        <v>0.49105972418855859</v>
      </c>
      <c r="R272" s="199">
        <f t="shared" si="48"/>
        <v>0.49028916702632719</v>
      </c>
      <c r="S272" s="199">
        <f t="shared" si="49"/>
        <v>-4.3950156893490799E-4</v>
      </c>
    </row>
    <row r="273" spans="1:19" ht="16.5" thickTop="1" thickBot="1" x14ac:dyDescent="0.3">
      <c r="A273" s="200" t="s">
        <v>258</v>
      </c>
      <c r="B273" s="280">
        <v>2584</v>
      </c>
      <c r="C273" s="201">
        <v>1562</v>
      </c>
      <c r="D273" s="202">
        <f t="shared" si="40"/>
        <v>0.60448916408668729</v>
      </c>
      <c r="E273" s="203">
        <v>1810</v>
      </c>
      <c r="F273" s="201">
        <v>995</v>
      </c>
      <c r="G273" s="202">
        <f t="shared" si="41"/>
        <v>0.54972375690607733</v>
      </c>
      <c r="H273" s="202">
        <f t="shared" si="42"/>
        <v>0.42762430939226515</v>
      </c>
      <c r="I273" s="202">
        <f t="shared" si="43"/>
        <v>0.56984924623115574</v>
      </c>
      <c r="J273" s="204">
        <f t="shared" si="44"/>
        <v>5.476540718060996E-2</v>
      </c>
      <c r="K273" s="205">
        <v>34354</v>
      </c>
      <c r="L273" s="201">
        <v>18863</v>
      </c>
      <c r="M273" s="202">
        <f t="shared" si="45"/>
        <v>0.54907725446818423</v>
      </c>
      <c r="N273" s="203">
        <v>27076</v>
      </c>
      <c r="O273" s="201">
        <v>15757</v>
      </c>
      <c r="P273" s="202">
        <f t="shared" si="46"/>
        <v>0.58195449844881075</v>
      </c>
      <c r="Q273" s="202">
        <f t="shared" si="47"/>
        <v>0.26879893632737484</v>
      </c>
      <c r="R273" s="202">
        <f t="shared" si="48"/>
        <v>0.19711874087707049</v>
      </c>
      <c r="S273" s="204">
        <f t="shared" si="49"/>
        <v>-3.2877243980626525E-2</v>
      </c>
    </row>
    <row r="274" spans="1:19" ht="14.25" thickTop="1" x14ac:dyDescent="0.25">
      <c r="A274" s="206" t="s">
        <v>349</v>
      </c>
      <c r="B274" s="206">
        <v>2584</v>
      </c>
      <c r="C274" s="173">
        <v>1562</v>
      </c>
      <c r="D274" s="199">
        <f t="shared" si="40"/>
        <v>0.60448916408668729</v>
      </c>
      <c r="E274" s="173">
        <v>1810</v>
      </c>
      <c r="F274" s="173">
        <v>995</v>
      </c>
      <c r="G274" s="199">
        <f t="shared" si="41"/>
        <v>0.54972375690607733</v>
      </c>
      <c r="H274" s="199">
        <f t="shared" si="42"/>
        <v>0.42762430939226515</v>
      </c>
      <c r="I274" s="199">
        <f t="shared" si="43"/>
        <v>0.56984924623115574</v>
      </c>
      <c r="J274" s="199">
        <f t="shared" si="44"/>
        <v>5.476540718060996E-2</v>
      </c>
      <c r="K274" s="173">
        <v>34234</v>
      </c>
      <c r="L274" s="173">
        <v>18863</v>
      </c>
      <c r="M274" s="199">
        <f t="shared" si="45"/>
        <v>0.55100192790792779</v>
      </c>
      <c r="N274" s="173">
        <v>26926</v>
      </c>
      <c r="O274" s="173">
        <v>15757</v>
      </c>
      <c r="P274" s="199">
        <f t="shared" si="46"/>
        <v>0.58519646438386685</v>
      </c>
      <c r="Q274" s="199">
        <f t="shared" si="47"/>
        <v>0.27141053257074943</v>
      </c>
      <c r="R274" s="199">
        <f t="shared" si="48"/>
        <v>0.19711874087707049</v>
      </c>
      <c r="S274" s="199">
        <f t="shared" si="49"/>
        <v>-3.4194536475939064E-2</v>
      </c>
    </row>
    <row r="275" spans="1:19" ht="14.25" thickBot="1" x14ac:dyDescent="0.3">
      <c r="A275" s="206" t="s">
        <v>84</v>
      </c>
      <c r="B275" s="206">
        <v>0</v>
      </c>
      <c r="C275" s="173">
        <v>0</v>
      </c>
      <c r="D275" s="199" t="str">
        <f t="shared" si="40"/>
        <v/>
      </c>
      <c r="E275" s="173">
        <v>0</v>
      </c>
      <c r="F275" s="173">
        <v>0</v>
      </c>
      <c r="G275" s="199" t="str">
        <f t="shared" si="41"/>
        <v/>
      </c>
      <c r="H275" s="199" t="str">
        <f t="shared" si="42"/>
        <v/>
      </c>
      <c r="I275" s="199" t="str">
        <f t="shared" si="43"/>
        <v/>
      </c>
      <c r="J275" s="199" t="str">
        <f t="shared" si="44"/>
        <v/>
      </c>
      <c r="K275" s="173">
        <v>120</v>
      </c>
      <c r="L275" s="173">
        <v>0</v>
      </c>
      <c r="M275" s="199">
        <f t="shared" si="45"/>
        <v>0</v>
      </c>
      <c r="N275" s="173">
        <v>150</v>
      </c>
      <c r="O275" s="173">
        <v>0</v>
      </c>
      <c r="P275" s="199">
        <f t="shared" si="46"/>
        <v>0</v>
      </c>
      <c r="Q275" s="199">
        <f t="shared" si="47"/>
        <v>-0.19999999999999996</v>
      </c>
      <c r="R275" s="199" t="str">
        <f t="shared" si="48"/>
        <v/>
      </c>
      <c r="S275" s="199">
        <f t="shared" si="49"/>
        <v>0</v>
      </c>
    </row>
    <row r="276" spans="1:19" ht="16.5" thickTop="1" thickBot="1" x14ac:dyDescent="0.3">
      <c r="A276" s="200" t="s">
        <v>277</v>
      </c>
      <c r="B276" s="280">
        <v>2456</v>
      </c>
      <c r="C276" s="201">
        <v>1950</v>
      </c>
      <c r="D276" s="202">
        <f t="shared" si="40"/>
        <v>0.7939739413680782</v>
      </c>
      <c r="E276" s="203">
        <v>2874</v>
      </c>
      <c r="F276" s="201">
        <v>2342</v>
      </c>
      <c r="G276" s="202">
        <f t="shared" si="41"/>
        <v>0.81489213639526792</v>
      </c>
      <c r="H276" s="202">
        <f t="shared" si="42"/>
        <v>-0.14544189283228948</v>
      </c>
      <c r="I276" s="202">
        <f t="shared" si="43"/>
        <v>-0.1673783091374893</v>
      </c>
      <c r="J276" s="204">
        <f t="shared" si="44"/>
        <v>-2.0918195027189723E-2</v>
      </c>
      <c r="K276" s="205">
        <v>26684</v>
      </c>
      <c r="L276" s="201">
        <v>22148</v>
      </c>
      <c r="M276" s="202">
        <f t="shared" si="45"/>
        <v>0.83001049317943332</v>
      </c>
      <c r="N276" s="203">
        <v>34591</v>
      </c>
      <c r="O276" s="201">
        <v>27855</v>
      </c>
      <c r="P276" s="202">
        <f t="shared" si="46"/>
        <v>0.80526726605186316</v>
      </c>
      <c r="Q276" s="202">
        <f t="shared" si="47"/>
        <v>-0.22858547020901387</v>
      </c>
      <c r="R276" s="202">
        <f t="shared" si="48"/>
        <v>-0.20488242685334768</v>
      </c>
      <c r="S276" s="204">
        <f t="shared" si="49"/>
        <v>2.4743227127570155E-2</v>
      </c>
    </row>
    <row r="277" spans="1:19" ht="14.25" thickTop="1" x14ac:dyDescent="0.25">
      <c r="A277" s="206" t="s">
        <v>350</v>
      </c>
      <c r="B277" s="206">
        <v>2456</v>
      </c>
      <c r="C277" s="173">
        <v>1950</v>
      </c>
      <c r="D277" s="199">
        <f t="shared" si="40"/>
        <v>0.7939739413680782</v>
      </c>
      <c r="E277" s="173">
        <v>1632</v>
      </c>
      <c r="F277" s="173">
        <v>1317</v>
      </c>
      <c r="G277" s="199">
        <f t="shared" si="41"/>
        <v>0.80698529411764708</v>
      </c>
      <c r="H277" s="199">
        <f t="shared" si="42"/>
        <v>0.50490196078431371</v>
      </c>
      <c r="I277" s="199">
        <f t="shared" si="43"/>
        <v>0.48063781321184518</v>
      </c>
      <c r="J277" s="199">
        <f t="shared" si="44"/>
        <v>-1.3011352749568883E-2</v>
      </c>
      <c r="K277" s="173">
        <v>23388</v>
      </c>
      <c r="L277" s="173">
        <v>19457</v>
      </c>
      <c r="M277" s="199">
        <f t="shared" si="45"/>
        <v>0.83192235334359499</v>
      </c>
      <c r="N277" s="173">
        <v>21444</v>
      </c>
      <c r="O277" s="173">
        <v>16938</v>
      </c>
      <c r="P277" s="199">
        <f t="shared" si="46"/>
        <v>0.78987129266927814</v>
      </c>
      <c r="Q277" s="199">
        <f t="shared" si="47"/>
        <v>9.0654728595411349E-2</v>
      </c>
      <c r="R277" s="199">
        <f t="shared" si="48"/>
        <v>0.14871885700791121</v>
      </c>
      <c r="S277" s="199">
        <f t="shared" si="49"/>
        <v>4.2051060674316854E-2</v>
      </c>
    </row>
    <row r="278" spans="1:19" ht="14.25" thickBot="1" x14ac:dyDescent="0.3">
      <c r="A278" s="206" t="s">
        <v>353</v>
      </c>
      <c r="B278" s="206">
        <v>0</v>
      </c>
      <c r="C278" s="173">
        <v>0</v>
      </c>
      <c r="D278" s="199" t="str">
        <f t="shared" si="40"/>
        <v/>
      </c>
      <c r="E278" s="173">
        <v>1242</v>
      </c>
      <c r="F278" s="173">
        <v>1025</v>
      </c>
      <c r="G278" s="199">
        <f t="shared" si="41"/>
        <v>0.82528180354267311</v>
      </c>
      <c r="H278" s="199">
        <f t="shared" si="42"/>
        <v>-1</v>
      </c>
      <c r="I278" s="199">
        <f t="shared" si="43"/>
        <v>-1</v>
      </c>
      <c r="J278" s="199" t="str">
        <f t="shared" si="44"/>
        <v/>
      </c>
      <c r="K278" s="173">
        <v>3296</v>
      </c>
      <c r="L278" s="173">
        <v>2691</v>
      </c>
      <c r="M278" s="199">
        <f t="shared" si="45"/>
        <v>0.81644417475728159</v>
      </c>
      <c r="N278" s="173">
        <v>13147</v>
      </c>
      <c r="O278" s="173">
        <v>10917</v>
      </c>
      <c r="P278" s="199">
        <f t="shared" si="46"/>
        <v>0.83037955427093635</v>
      </c>
      <c r="Q278" s="199">
        <f t="shared" si="47"/>
        <v>-0.74929641743363506</v>
      </c>
      <c r="R278" s="199">
        <f t="shared" si="48"/>
        <v>-0.7535037098103875</v>
      </c>
      <c r="S278" s="199">
        <f t="shared" si="49"/>
        <v>-1.3935379513654755E-2</v>
      </c>
    </row>
    <row r="279" spans="1:19" ht="16.5" thickTop="1" thickBot="1" x14ac:dyDescent="0.3">
      <c r="A279" s="200" t="s">
        <v>273</v>
      </c>
      <c r="B279" s="280">
        <v>2408</v>
      </c>
      <c r="C279" s="201">
        <v>1918</v>
      </c>
      <c r="D279" s="202">
        <f t="shared" si="40"/>
        <v>0.79651162790697672</v>
      </c>
      <c r="E279" s="203">
        <v>1952</v>
      </c>
      <c r="F279" s="201">
        <v>1380</v>
      </c>
      <c r="G279" s="202">
        <f t="shared" si="41"/>
        <v>0.70696721311475408</v>
      </c>
      <c r="H279" s="202">
        <f t="shared" si="42"/>
        <v>0.23360655737704916</v>
      </c>
      <c r="I279" s="202">
        <f t="shared" si="43"/>
        <v>0.38985507246376816</v>
      </c>
      <c r="J279" s="204">
        <f t="shared" si="44"/>
        <v>8.9544414792222637E-2</v>
      </c>
      <c r="K279" s="205">
        <v>23521</v>
      </c>
      <c r="L279" s="201">
        <v>16977</v>
      </c>
      <c r="M279" s="202">
        <f t="shared" si="45"/>
        <v>0.72178053654181373</v>
      </c>
      <c r="N279" s="203">
        <v>18772</v>
      </c>
      <c r="O279" s="201">
        <v>13573</v>
      </c>
      <c r="P279" s="202">
        <f t="shared" si="46"/>
        <v>0.72304496057958667</v>
      </c>
      <c r="Q279" s="202">
        <f t="shared" si="47"/>
        <v>0.2529831664180695</v>
      </c>
      <c r="R279" s="202">
        <f t="shared" si="48"/>
        <v>0.25079201355632508</v>
      </c>
      <c r="S279" s="204">
        <f t="shared" si="49"/>
        <v>-1.2644240377729377E-3</v>
      </c>
    </row>
    <row r="280" spans="1:19" ht="15" thickTop="1" thickBot="1" x14ac:dyDescent="0.3">
      <c r="A280" s="206" t="s">
        <v>349</v>
      </c>
      <c r="B280" s="206">
        <v>2408</v>
      </c>
      <c r="C280" s="173">
        <v>1918</v>
      </c>
      <c r="D280" s="199">
        <f t="shared" si="40"/>
        <v>0.79651162790697672</v>
      </c>
      <c r="E280" s="173">
        <v>1952</v>
      </c>
      <c r="F280" s="173">
        <v>1380</v>
      </c>
      <c r="G280" s="199">
        <f t="shared" si="41"/>
        <v>0.70696721311475408</v>
      </c>
      <c r="H280" s="199">
        <f t="shared" si="42"/>
        <v>0.23360655737704916</v>
      </c>
      <c r="I280" s="199">
        <f t="shared" si="43"/>
        <v>0.38985507246376816</v>
      </c>
      <c r="J280" s="199">
        <f t="shared" si="44"/>
        <v>8.9544414792222637E-2</v>
      </c>
      <c r="K280" s="173">
        <v>23521</v>
      </c>
      <c r="L280" s="173">
        <v>16977</v>
      </c>
      <c r="M280" s="199">
        <f t="shared" si="45"/>
        <v>0.72178053654181373</v>
      </c>
      <c r="N280" s="173">
        <v>18772</v>
      </c>
      <c r="O280" s="173">
        <v>13573</v>
      </c>
      <c r="P280" s="199">
        <f t="shared" si="46"/>
        <v>0.72304496057958667</v>
      </c>
      <c r="Q280" s="199">
        <f t="shared" si="47"/>
        <v>0.2529831664180695</v>
      </c>
      <c r="R280" s="199">
        <f t="shared" si="48"/>
        <v>0.25079201355632508</v>
      </c>
      <c r="S280" s="199">
        <f t="shared" si="49"/>
        <v>-1.2644240377729377E-3</v>
      </c>
    </row>
    <row r="281" spans="1:19" ht="16.5" thickTop="1" thickBot="1" x14ac:dyDescent="0.3">
      <c r="A281" s="200" t="s">
        <v>281</v>
      </c>
      <c r="B281" s="280">
        <v>2308</v>
      </c>
      <c r="C281" s="201">
        <v>2008</v>
      </c>
      <c r="D281" s="202">
        <f t="shared" si="40"/>
        <v>0.87001733102253032</v>
      </c>
      <c r="E281" s="203">
        <v>2701</v>
      </c>
      <c r="F281" s="201">
        <v>2413</v>
      </c>
      <c r="G281" s="202">
        <f t="shared" si="41"/>
        <v>0.89337282487967418</v>
      </c>
      <c r="H281" s="202">
        <f t="shared" si="42"/>
        <v>-0.14550166604961123</v>
      </c>
      <c r="I281" s="202">
        <f t="shared" si="43"/>
        <v>-0.16784086199751347</v>
      </c>
      <c r="J281" s="204">
        <f t="shared" si="44"/>
        <v>-2.3355493857143861E-2</v>
      </c>
      <c r="K281" s="205">
        <v>30542</v>
      </c>
      <c r="L281" s="201">
        <v>26063</v>
      </c>
      <c r="M281" s="202">
        <f t="shared" si="45"/>
        <v>0.85334948595376858</v>
      </c>
      <c r="N281" s="203">
        <v>34239</v>
      </c>
      <c r="O281" s="201">
        <v>30372</v>
      </c>
      <c r="P281" s="202">
        <f t="shared" si="46"/>
        <v>0.88705861736616143</v>
      </c>
      <c r="Q281" s="202">
        <f t="shared" si="47"/>
        <v>-0.10797628435409912</v>
      </c>
      <c r="R281" s="202">
        <f t="shared" si="48"/>
        <v>-0.14187409456077971</v>
      </c>
      <c r="S281" s="204">
        <f t="shared" si="49"/>
        <v>-3.3709131412392845E-2</v>
      </c>
    </row>
    <row r="282" spans="1:19" ht="15" thickTop="1" thickBot="1" x14ac:dyDescent="0.3">
      <c r="A282" s="206" t="s">
        <v>350</v>
      </c>
      <c r="B282" s="206">
        <v>2308</v>
      </c>
      <c r="C282" s="173">
        <v>2008</v>
      </c>
      <c r="D282" s="199">
        <f t="shared" si="40"/>
        <v>0.87001733102253032</v>
      </c>
      <c r="E282" s="173">
        <v>2701</v>
      </c>
      <c r="F282" s="173">
        <v>2413</v>
      </c>
      <c r="G282" s="199">
        <f t="shared" si="41"/>
        <v>0.89337282487967418</v>
      </c>
      <c r="H282" s="199">
        <f t="shared" si="42"/>
        <v>-0.14550166604961123</v>
      </c>
      <c r="I282" s="199">
        <f t="shared" si="43"/>
        <v>-0.16784086199751347</v>
      </c>
      <c r="J282" s="199">
        <f t="shared" si="44"/>
        <v>-2.3355493857143861E-2</v>
      </c>
      <c r="K282" s="173">
        <v>30542</v>
      </c>
      <c r="L282" s="173">
        <v>26063</v>
      </c>
      <c r="M282" s="199">
        <f t="shared" si="45"/>
        <v>0.85334948595376858</v>
      </c>
      <c r="N282" s="173">
        <v>34239</v>
      </c>
      <c r="O282" s="173">
        <v>30372</v>
      </c>
      <c r="P282" s="199">
        <f t="shared" si="46"/>
        <v>0.88705861736616143</v>
      </c>
      <c r="Q282" s="199">
        <f t="shared" si="47"/>
        <v>-0.10797628435409912</v>
      </c>
      <c r="R282" s="199">
        <f t="shared" si="48"/>
        <v>-0.14187409456077971</v>
      </c>
      <c r="S282" s="199">
        <f t="shared" si="49"/>
        <v>-3.3709131412392845E-2</v>
      </c>
    </row>
    <row r="283" spans="1:19" ht="16.5" thickTop="1" thickBot="1" x14ac:dyDescent="0.3">
      <c r="A283" s="200" t="s">
        <v>278</v>
      </c>
      <c r="B283" s="280">
        <v>2248</v>
      </c>
      <c r="C283" s="201">
        <v>2060</v>
      </c>
      <c r="D283" s="202">
        <f t="shared" si="40"/>
        <v>0.91637010676156583</v>
      </c>
      <c r="E283" s="203">
        <v>1379</v>
      </c>
      <c r="F283" s="201">
        <v>1316</v>
      </c>
      <c r="G283" s="202">
        <f t="shared" si="41"/>
        <v>0.95431472081218272</v>
      </c>
      <c r="H283" s="202">
        <f t="shared" si="42"/>
        <v>0.63016678752719368</v>
      </c>
      <c r="I283" s="202">
        <f t="shared" si="43"/>
        <v>0.56534954407294835</v>
      </c>
      <c r="J283" s="204">
        <f t="shared" si="44"/>
        <v>-3.7944614050616887E-2</v>
      </c>
      <c r="K283" s="205">
        <v>24592</v>
      </c>
      <c r="L283" s="201">
        <v>21525</v>
      </c>
      <c r="M283" s="202">
        <f t="shared" si="45"/>
        <v>0.87528464541314244</v>
      </c>
      <c r="N283" s="203">
        <v>15240</v>
      </c>
      <c r="O283" s="201">
        <v>12913</v>
      </c>
      <c r="P283" s="202">
        <f t="shared" si="46"/>
        <v>0.84730971128608923</v>
      </c>
      <c r="Q283" s="202">
        <f t="shared" si="47"/>
        <v>0.6136482939632546</v>
      </c>
      <c r="R283" s="202">
        <f t="shared" si="48"/>
        <v>0.66692480446062108</v>
      </c>
      <c r="S283" s="204">
        <f t="shared" si="49"/>
        <v>2.7974934127053208E-2</v>
      </c>
    </row>
    <row r="284" spans="1:19" ht="15" thickTop="1" thickBot="1" x14ac:dyDescent="0.3">
      <c r="A284" s="206" t="s">
        <v>350</v>
      </c>
      <c r="B284" s="206">
        <v>2248</v>
      </c>
      <c r="C284" s="173">
        <v>2060</v>
      </c>
      <c r="D284" s="199">
        <f t="shared" si="40"/>
        <v>0.91637010676156583</v>
      </c>
      <c r="E284" s="173">
        <v>1379</v>
      </c>
      <c r="F284" s="173">
        <v>1316</v>
      </c>
      <c r="G284" s="199">
        <f t="shared" si="41"/>
        <v>0.95431472081218272</v>
      </c>
      <c r="H284" s="199">
        <f t="shared" si="42"/>
        <v>0.63016678752719368</v>
      </c>
      <c r="I284" s="199">
        <f t="shared" si="43"/>
        <v>0.56534954407294835</v>
      </c>
      <c r="J284" s="199">
        <f t="shared" si="44"/>
        <v>-3.7944614050616887E-2</v>
      </c>
      <c r="K284" s="173">
        <v>24592</v>
      </c>
      <c r="L284" s="173">
        <v>21525</v>
      </c>
      <c r="M284" s="199">
        <f t="shared" si="45"/>
        <v>0.87528464541314244</v>
      </c>
      <c r="N284" s="173">
        <v>15240</v>
      </c>
      <c r="O284" s="173">
        <v>12913</v>
      </c>
      <c r="P284" s="199">
        <f t="shared" si="46"/>
        <v>0.84730971128608923</v>
      </c>
      <c r="Q284" s="199">
        <f t="shared" si="47"/>
        <v>0.6136482939632546</v>
      </c>
      <c r="R284" s="199">
        <f t="shared" si="48"/>
        <v>0.66692480446062108</v>
      </c>
      <c r="S284" s="199">
        <f t="shared" si="49"/>
        <v>2.7974934127053208E-2</v>
      </c>
    </row>
    <row r="285" spans="1:19" ht="16.5" thickTop="1" thickBot="1" x14ac:dyDescent="0.3">
      <c r="A285" s="200" t="s">
        <v>272</v>
      </c>
      <c r="B285" s="280">
        <v>2152</v>
      </c>
      <c r="C285" s="201">
        <v>1573</v>
      </c>
      <c r="D285" s="202">
        <f t="shared" si="40"/>
        <v>0.73094795539033453</v>
      </c>
      <c r="E285" s="203">
        <v>1354</v>
      </c>
      <c r="F285" s="201">
        <v>851</v>
      </c>
      <c r="G285" s="202">
        <f t="shared" si="41"/>
        <v>0.62850812407680945</v>
      </c>
      <c r="H285" s="202">
        <f t="shared" si="42"/>
        <v>0.58936484490398811</v>
      </c>
      <c r="I285" s="202">
        <f t="shared" si="43"/>
        <v>0.8484136310223267</v>
      </c>
      <c r="J285" s="204">
        <f t="shared" si="44"/>
        <v>0.10243983131352508</v>
      </c>
      <c r="K285" s="205">
        <v>20553</v>
      </c>
      <c r="L285" s="201">
        <v>14557</v>
      </c>
      <c r="M285" s="202">
        <f t="shared" si="45"/>
        <v>0.70826643312411819</v>
      </c>
      <c r="N285" s="203">
        <v>17344</v>
      </c>
      <c r="O285" s="201">
        <v>10375</v>
      </c>
      <c r="P285" s="202">
        <f t="shared" si="46"/>
        <v>0.59818957564575648</v>
      </c>
      <c r="Q285" s="202">
        <f t="shared" si="47"/>
        <v>0.18502075645756455</v>
      </c>
      <c r="R285" s="202">
        <f t="shared" si="48"/>
        <v>0.40308433734939753</v>
      </c>
      <c r="S285" s="204">
        <f t="shared" si="49"/>
        <v>0.11007685747836171</v>
      </c>
    </row>
    <row r="286" spans="1:19" ht="14.25" thickTop="1" x14ac:dyDescent="0.25">
      <c r="A286" s="206" t="s">
        <v>349</v>
      </c>
      <c r="B286" s="206">
        <v>2152</v>
      </c>
      <c r="C286" s="173">
        <v>1573</v>
      </c>
      <c r="D286" s="199">
        <f t="shared" si="40"/>
        <v>0.73094795539033453</v>
      </c>
      <c r="E286" s="173">
        <v>1354</v>
      </c>
      <c r="F286" s="173">
        <v>851</v>
      </c>
      <c r="G286" s="199">
        <f t="shared" si="41"/>
        <v>0.62850812407680945</v>
      </c>
      <c r="H286" s="199">
        <f t="shared" si="42"/>
        <v>0.58936484490398811</v>
      </c>
      <c r="I286" s="199">
        <f t="shared" si="43"/>
        <v>0.8484136310223267</v>
      </c>
      <c r="J286" s="199">
        <f t="shared" si="44"/>
        <v>0.10243983131352508</v>
      </c>
      <c r="K286" s="173">
        <v>20453</v>
      </c>
      <c r="L286" s="173">
        <v>14481</v>
      </c>
      <c r="M286" s="199">
        <f t="shared" si="45"/>
        <v>0.70801349435290661</v>
      </c>
      <c r="N286" s="173">
        <v>16616</v>
      </c>
      <c r="O286" s="173">
        <v>10042</v>
      </c>
      <c r="P286" s="199">
        <f t="shared" si="46"/>
        <v>0.60435724602792484</v>
      </c>
      <c r="Q286" s="199">
        <f t="shared" si="47"/>
        <v>0.23092200288878195</v>
      </c>
      <c r="R286" s="199">
        <f t="shared" si="48"/>
        <v>0.44204341764588717</v>
      </c>
      <c r="S286" s="199">
        <f t="shared" si="49"/>
        <v>0.10365624832498177</v>
      </c>
    </row>
    <row r="287" spans="1:19" x14ac:dyDescent="0.25">
      <c r="A287" s="206" t="s">
        <v>353</v>
      </c>
      <c r="B287" s="206">
        <v>0</v>
      </c>
      <c r="C287" s="173">
        <v>0</v>
      </c>
      <c r="D287" s="199" t="str">
        <f t="shared" si="40"/>
        <v/>
      </c>
      <c r="E287" s="173">
        <v>0</v>
      </c>
      <c r="F287" s="173">
        <v>0</v>
      </c>
      <c r="G287" s="199" t="str">
        <f t="shared" si="41"/>
        <v/>
      </c>
      <c r="H287" s="199" t="str">
        <f t="shared" si="42"/>
        <v/>
      </c>
      <c r="I287" s="199" t="str">
        <f t="shared" si="43"/>
        <v/>
      </c>
      <c r="J287" s="199" t="str">
        <f t="shared" si="44"/>
        <v/>
      </c>
      <c r="K287" s="173">
        <v>0</v>
      </c>
      <c r="L287" s="173">
        <v>0</v>
      </c>
      <c r="M287" s="199" t="str">
        <f t="shared" si="45"/>
        <v/>
      </c>
      <c r="N287" s="173">
        <v>116</v>
      </c>
      <c r="O287" s="173">
        <v>73</v>
      </c>
      <c r="P287" s="199">
        <f t="shared" si="46"/>
        <v>0.62931034482758619</v>
      </c>
      <c r="Q287" s="199">
        <f t="shared" si="47"/>
        <v>-1</v>
      </c>
      <c r="R287" s="199">
        <f t="shared" si="48"/>
        <v>-1</v>
      </c>
      <c r="S287" s="199" t="str">
        <f t="shared" si="49"/>
        <v/>
      </c>
    </row>
    <row r="288" spans="1:19" x14ac:dyDescent="0.25">
      <c r="A288" s="206" t="s">
        <v>99</v>
      </c>
      <c r="B288" s="206">
        <v>0</v>
      </c>
      <c r="C288" s="173">
        <v>0</v>
      </c>
      <c r="D288" s="199" t="str">
        <f t="shared" si="40"/>
        <v/>
      </c>
      <c r="E288" s="173">
        <v>0</v>
      </c>
      <c r="F288" s="173">
        <v>0</v>
      </c>
      <c r="G288" s="199" t="str">
        <f t="shared" si="41"/>
        <v/>
      </c>
      <c r="H288" s="199" t="str">
        <f t="shared" si="42"/>
        <v/>
      </c>
      <c r="I288" s="199" t="str">
        <f t="shared" si="43"/>
        <v/>
      </c>
      <c r="J288" s="199" t="str">
        <f t="shared" si="44"/>
        <v/>
      </c>
      <c r="K288" s="173">
        <v>0</v>
      </c>
      <c r="L288" s="173">
        <v>0</v>
      </c>
      <c r="M288" s="199" t="str">
        <f t="shared" si="45"/>
        <v/>
      </c>
      <c r="N288" s="173">
        <v>288</v>
      </c>
      <c r="O288" s="173">
        <v>86</v>
      </c>
      <c r="P288" s="199">
        <f t="shared" si="46"/>
        <v>0.2986111111111111</v>
      </c>
      <c r="Q288" s="199">
        <f t="shared" si="47"/>
        <v>-1</v>
      </c>
      <c r="R288" s="199">
        <f t="shared" si="48"/>
        <v>-1</v>
      </c>
      <c r="S288" s="199" t="str">
        <f t="shared" si="49"/>
        <v/>
      </c>
    </row>
    <row r="289" spans="1:19" x14ac:dyDescent="0.25">
      <c r="A289" s="206" t="s">
        <v>103</v>
      </c>
      <c r="B289" s="206">
        <v>0</v>
      </c>
      <c r="C289" s="173">
        <v>0</v>
      </c>
      <c r="D289" s="199" t="str">
        <f t="shared" si="40"/>
        <v/>
      </c>
      <c r="E289" s="173">
        <v>0</v>
      </c>
      <c r="F289" s="173">
        <v>0</v>
      </c>
      <c r="G289" s="199" t="str">
        <f t="shared" si="41"/>
        <v/>
      </c>
      <c r="H289" s="199" t="str">
        <f t="shared" si="42"/>
        <v/>
      </c>
      <c r="I289" s="199" t="str">
        <f t="shared" si="43"/>
        <v/>
      </c>
      <c r="J289" s="199" t="str">
        <f t="shared" si="44"/>
        <v/>
      </c>
      <c r="K289" s="173">
        <v>0</v>
      </c>
      <c r="L289" s="173">
        <v>0</v>
      </c>
      <c r="M289" s="199" t="str">
        <f t="shared" si="45"/>
        <v/>
      </c>
      <c r="N289" s="173">
        <v>174</v>
      </c>
      <c r="O289" s="173">
        <v>174</v>
      </c>
      <c r="P289" s="199">
        <f t="shared" si="46"/>
        <v>1</v>
      </c>
      <c r="Q289" s="199">
        <f t="shared" si="47"/>
        <v>-1</v>
      </c>
      <c r="R289" s="199">
        <f t="shared" si="48"/>
        <v>-1</v>
      </c>
      <c r="S289" s="199" t="str">
        <f t="shared" si="49"/>
        <v/>
      </c>
    </row>
    <row r="290" spans="1:19" ht="14.25" thickBot="1" x14ac:dyDescent="0.3">
      <c r="A290" s="206" t="s">
        <v>84</v>
      </c>
      <c r="B290" s="206">
        <v>0</v>
      </c>
      <c r="C290" s="173">
        <v>0</v>
      </c>
      <c r="D290" s="199" t="str">
        <f t="shared" si="40"/>
        <v/>
      </c>
      <c r="E290" s="173">
        <v>0</v>
      </c>
      <c r="F290" s="173">
        <v>0</v>
      </c>
      <c r="G290" s="199" t="str">
        <f t="shared" si="41"/>
        <v/>
      </c>
      <c r="H290" s="199" t="str">
        <f t="shared" si="42"/>
        <v/>
      </c>
      <c r="I290" s="199" t="str">
        <f t="shared" si="43"/>
        <v/>
      </c>
      <c r="J290" s="199" t="str">
        <f t="shared" si="44"/>
        <v/>
      </c>
      <c r="K290" s="173">
        <v>100</v>
      </c>
      <c r="L290" s="173">
        <v>76</v>
      </c>
      <c r="M290" s="199">
        <f t="shared" si="45"/>
        <v>0.76</v>
      </c>
      <c r="N290" s="173">
        <v>150</v>
      </c>
      <c r="O290" s="173">
        <v>0</v>
      </c>
      <c r="P290" s="199">
        <f t="shared" si="46"/>
        <v>0</v>
      </c>
      <c r="Q290" s="199">
        <f t="shared" si="47"/>
        <v>-0.33333333333333337</v>
      </c>
      <c r="R290" s="199" t="str">
        <f t="shared" si="48"/>
        <v/>
      </c>
      <c r="S290" s="199">
        <f t="shared" si="49"/>
        <v>0.76</v>
      </c>
    </row>
    <row r="291" spans="1:19" ht="16.5" thickTop="1" thickBot="1" x14ac:dyDescent="0.3">
      <c r="A291" s="200" t="s">
        <v>298</v>
      </c>
      <c r="B291" s="280">
        <v>2130</v>
      </c>
      <c r="C291" s="201">
        <v>1346</v>
      </c>
      <c r="D291" s="202">
        <f t="shared" si="40"/>
        <v>0.63192488262910795</v>
      </c>
      <c r="E291" s="203">
        <v>0</v>
      </c>
      <c r="F291" s="201">
        <v>0</v>
      </c>
      <c r="G291" s="202" t="str">
        <f t="shared" si="41"/>
        <v/>
      </c>
      <c r="H291" s="202" t="str">
        <f t="shared" si="42"/>
        <v/>
      </c>
      <c r="I291" s="202" t="str">
        <f t="shared" si="43"/>
        <v/>
      </c>
      <c r="J291" s="204" t="str">
        <f t="shared" si="44"/>
        <v/>
      </c>
      <c r="K291" s="205">
        <v>9719</v>
      </c>
      <c r="L291" s="201">
        <v>7301</v>
      </c>
      <c r="M291" s="202">
        <f t="shared" si="45"/>
        <v>0.75120897211647286</v>
      </c>
      <c r="N291" s="203">
        <v>0</v>
      </c>
      <c r="O291" s="201">
        <v>0</v>
      </c>
      <c r="P291" s="202" t="str">
        <f t="shared" si="46"/>
        <v/>
      </c>
      <c r="Q291" s="202" t="str">
        <f t="shared" si="47"/>
        <v/>
      </c>
      <c r="R291" s="202" t="str">
        <f t="shared" si="48"/>
        <v/>
      </c>
      <c r="S291" s="204" t="str">
        <f t="shared" si="49"/>
        <v/>
      </c>
    </row>
    <row r="292" spans="1:19" ht="15" thickTop="1" thickBot="1" x14ac:dyDescent="0.3">
      <c r="A292" s="206" t="s">
        <v>349</v>
      </c>
      <c r="B292" s="206">
        <v>2130</v>
      </c>
      <c r="C292" s="173">
        <v>1346</v>
      </c>
      <c r="D292" s="199">
        <f t="shared" si="40"/>
        <v>0.63192488262910795</v>
      </c>
      <c r="E292" s="173">
        <v>0</v>
      </c>
      <c r="F292" s="173">
        <v>0</v>
      </c>
      <c r="G292" s="199" t="str">
        <f t="shared" si="41"/>
        <v/>
      </c>
      <c r="H292" s="199" t="str">
        <f t="shared" si="42"/>
        <v/>
      </c>
      <c r="I292" s="199" t="str">
        <f t="shared" si="43"/>
        <v/>
      </c>
      <c r="J292" s="199" t="str">
        <f t="shared" si="44"/>
        <v/>
      </c>
      <c r="K292" s="173">
        <v>9719</v>
      </c>
      <c r="L292" s="173">
        <v>7301</v>
      </c>
      <c r="M292" s="199">
        <f t="shared" si="45"/>
        <v>0.75120897211647286</v>
      </c>
      <c r="N292" s="173">
        <v>0</v>
      </c>
      <c r="O292" s="173">
        <v>0</v>
      </c>
      <c r="P292" s="199" t="str">
        <f t="shared" si="46"/>
        <v/>
      </c>
      <c r="Q292" s="199" t="str">
        <f t="shared" si="47"/>
        <v/>
      </c>
      <c r="R292" s="199" t="str">
        <f t="shared" si="48"/>
        <v/>
      </c>
      <c r="S292" s="199" t="str">
        <f t="shared" si="49"/>
        <v/>
      </c>
    </row>
    <row r="293" spans="1:19" ht="16.5" thickTop="1" thickBot="1" x14ac:dyDescent="0.3">
      <c r="A293" s="200" t="s">
        <v>288</v>
      </c>
      <c r="B293" s="280">
        <v>2084</v>
      </c>
      <c r="C293" s="201">
        <v>1480</v>
      </c>
      <c r="D293" s="202">
        <f t="shared" si="40"/>
        <v>0.71017274472168901</v>
      </c>
      <c r="E293" s="203">
        <v>0</v>
      </c>
      <c r="F293" s="201">
        <v>0</v>
      </c>
      <c r="G293" s="202" t="str">
        <f t="shared" si="41"/>
        <v/>
      </c>
      <c r="H293" s="202" t="str">
        <f t="shared" si="42"/>
        <v/>
      </c>
      <c r="I293" s="202" t="str">
        <f t="shared" si="43"/>
        <v/>
      </c>
      <c r="J293" s="204" t="str">
        <f t="shared" si="44"/>
        <v/>
      </c>
      <c r="K293" s="205">
        <v>10784</v>
      </c>
      <c r="L293" s="201">
        <v>7655</v>
      </c>
      <c r="M293" s="202">
        <f t="shared" si="45"/>
        <v>0.70984792284866471</v>
      </c>
      <c r="N293" s="203">
        <v>0</v>
      </c>
      <c r="O293" s="201">
        <v>0</v>
      </c>
      <c r="P293" s="202" t="str">
        <f t="shared" si="46"/>
        <v/>
      </c>
      <c r="Q293" s="202" t="str">
        <f t="shared" si="47"/>
        <v/>
      </c>
      <c r="R293" s="202" t="str">
        <f t="shared" si="48"/>
        <v/>
      </c>
      <c r="S293" s="204" t="str">
        <f t="shared" si="49"/>
        <v/>
      </c>
    </row>
    <row r="294" spans="1:19" ht="15" thickTop="1" thickBot="1" x14ac:dyDescent="0.3">
      <c r="A294" s="206" t="s">
        <v>349</v>
      </c>
      <c r="B294" s="206">
        <v>2084</v>
      </c>
      <c r="C294" s="173">
        <v>1480</v>
      </c>
      <c r="D294" s="199">
        <f t="shared" si="40"/>
        <v>0.71017274472168901</v>
      </c>
      <c r="E294" s="173">
        <v>0</v>
      </c>
      <c r="F294" s="173">
        <v>0</v>
      </c>
      <c r="G294" s="199" t="str">
        <f t="shared" si="41"/>
        <v/>
      </c>
      <c r="H294" s="199" t="str">
        <f t="shared" si="42"/>
        <v/>
      </c>
      <c r="I294" s="199" t="str">
        <f t="shared" si="43"/>
        <v/>
      </c>
      <c r="J294" s="199" t="str">
        <f t="shared" si="44"/>
        <v/>
      </c>
      <c r="K294" s="173">
        <v>10784</v>
      </c>
      <c r="L294" s="173">
        <v>7655</v>
      </c>
      <c r="M294" s="199">
        <f t="shared" si="45"/>
        <v>0.70984792284866471</v>
      </c>
      <c r="N294" s="173">
        <v>0</v>
      </c>
      <c r="O294" s="173">
        <v>0</v>
      </c>
      <c r="P294" s="199" t="str">
        <f t="shared" si="46"/>
        <v/>
      </c>
      <c r="Q294" s="199" t="str">
        <f t="shared" si="47"/>
        <v/>
      </c>
      <c r="R294" s="199" t="str">
        <f t="shared" si="48"/>
        <v/>
      </c>
      <c r="S294" s="199" t="str">
        <f t="shared" si="49"/>
        <v/>
      </c>
    </row>
    <row r="295" spans="1:19" ht="16.5" thickTop="1" thickBot="1" x14ac:dyDescent="0.3">
      <c r="A295" s="200" t="s">
        <v>409</v>
      </c>
      <c r="B295" s="280">
        <v>2050</v>
      </c>
      <c r="C295" s="201">
        <v>1560</v>
      </c>
      <c r="D295" s="202">
        <f t="shared" si="40"/>
        <v>0.76097560975609757</v>
      </c>
      <c r="E295" s="203">
        <v>0</v>
      </c>
      <c r="F295" s="201">
        <v>0</v>
      </c>
      <c r="G295" s="202" t="str">
        <f t="shared" si="41"/>
        <v/>
      </c>
      <c r="H295" s="202" t="str">
        <f t="shared" si="42"/>
        <v/>
      </c>
      <c r="I295" s="202" t="str">
        <f t="shared" si="43"/>
        <v/>
      </c>
      <c r="J295" s="204" t="str">
        <f t="shared" si="44"/>
        <v/>
      </c>
      <c r="K295" s="205">
        <v>3028</v>
      </c>
      <c r="L295" s="201">
        <v>2247</v>
      </c>
      <c r="M295" s="202">
        <f t="shared" si="45"/>
        <v>0.74207397622192861</v>
      </c>
      <c r="N295" s="203">
        <v>192</v>
      </c>
      <c r="O295" s="201">
        <v>95</v>
      </c>
      <c r="P295" s="202">
        <f t="shared" si="46"/>
        <v>0.49479166666666669</v>
      </c>
      <c r="Q295" s="202">
        <f t="shared" si="47"/>
        <v>14.770833333333334</v>
      </c>
      <c r="R295" s="202">
        <f t="shared" si="48"/>
        <v>22.652631578947368</v>
      </c>
      <c r="S295" s="204">
        <f t="shared" si="49"/>
        <v>0.24728230955526193</v>
      </c>
    </row>
    <row r="296" spans="1:19" ht="15" thickTop="1" thickBot="1" x14ac:dyDescent="0.3">
      <c r="A296" s="206" t="s">
        <v>350</v>
      </c>
      <c r="B296" s="206">
        <v>2050</v>
      </c>
      <c r="C296" s="173">
        <v>1560</v>
      </c>
      <c r="D296" s="199">
        <f t="shared" si="40"/>
        <v>0.76097560975609757</v>
      </c>
      <c r="E296" s="173">
        <v>0</v>
      </c>
      <c r="F296" s="173">
        <v>0</v>
      </c>
      <c r="G296" s="199" t="str">
        <f t="shared" si="41"/>
        <v/>
      </c>
      <c r="H296" s="199" t="str">
        <f t="shared" si="42"/>
        <v/>
      </c>
      <c r="I296" s="199" t="str">
        <f t="shared" si="43"/>
        <v/>
      </c>
      <c r="J296" s="199" t="str">
        <f t="shared" si="44"/>
        <v/>
      </c>
      <c r="K296" s="173">
        <v>3028</v>
      </c>
      <c r="L296" s="173">
        <v>2247</v>
      </c>
      <c r="M296" s="199">
        <f t="shared" si="45"/>
        <v>0.74207397622192861</v>
      </c>
      <c r="N296" s="173">
        <v>192</v>
      </c>
      <c r="O296" s="173">
        <v>95</v>
      </c>
      <c r="P296" s="199">
        <f t="shared" si="46"/>
        <v>0.49479166666666669</v>
      </c>
      <c r="Q296" s="199">
        <f t="shared" si="47"/>
        <v>14.770833333333334</v>
      </c>
      <c r="R296" s="199">
        <f t="shared" si="48"/>
        <v>22.652631578947368</v>
      </c>
      <c r="S296" s="199">
        <f t="shared" si="49"/>
        <v>0.24728230955526193</v>
      </c>
    </row>
    <row r="297" spans="1:19" ht="16.5" thickTop="1" thickBot="1" x14ac:dyDescent="0.3">
      <c r="A297" s="200" t="s">
        <v>284</v>
      </c>
      <c r="B297" s="280">
        <v>1976</v>
      </c>
      <c r="C297" s="201">
        <v>1865</v>
      </c>
      <c r="D297" s="202">
        <f t="shared" si="40"/>
        <v>0.94382591093117407</v>
      </c>
      <c r="E297" s="203">
        <v>1736</v>
      </c>
      <c r="F297" s="201">
        <v>1613</v>
      </c>
      <c r="G297" s="202">
        <f t="shared" si="41"/>
        <v>0.92914746543778803</v>
      </c>
      <c r="H297" s="202">
        <f t="shared" si="42"/>
        <v>0.13824884792626735</v>
      </c>
      <c r="I297" s="202">
        <f t="shared" si="43"/>
        <v>0.15623062616243022</v>
      </c>
      <c r="J297" s="204">
        <f t="shared" si="44"/>
        <v>1.4678445493386039E-2</v>
      </c>
      <c r="K297" s="205">
        <v>21668</v>
      </c>
      <c r="L297" s="201">
        <v>18495</v>
      </c>
      <c r="M297" s="202">
        <f t="shared" si="45"/>
        <v>0.85356285767029716</v>
      </c>
      <c r="N297" s="203">
        <v>20343</v>
      </c>
      <c r="O297" s="201">
        <v>16836</v>
      </c>
      <c r="P297" s="202">
        <f t="shared" si="46"/>
        <v>0.82760654770682796</v>
      </c>
      <c r="Q297" s="202">
        <f t="shared" si="47"/>
        <v>6.5132969571843002E-2</v>
      </c>
      <c r="R297" s="202">
        <f t="shared" si="48"/>
        <v>9.8538845331432645E-2</v>
      </c>
      <c r="S297" s="204">
        <f t="shared" si="49"/>
        <v>2.5956309963469204E-2</v>
      </c>
    </row>
    <row r="298" spans="1:19" ht="15" thickTop="1" thickBot="1" x14ac:dyDescent="0.3">
      <c r="A298" s="206" t="s">
        <v>350</v>
      </c>
      <c r="B298" s="206">
        <v>1976</v>
      </c>
      <c r="C298" s="173">
        <v>1865</v>
      </c>
      <c r="D298" s="199">
        <f t="shared" si="40"/>
        <v>0.94382591093117407</v>
      </c>
      <c r="E298" s="173">
        <v>1736</v>
      </c>
      <c r="F298" s="173">
        <v>1613</v>
      </c>
      <c r="G298" s="199">
        <f t="shared" si="41"/>
        <v>0.92914746543778803</v>
      </c>
      <c r="H298" s="199">
        <f t="shared" si="42"/>
        <v>0.13824884792626735</v>
      </c>
      <c r="I298" s="199">
        <f t="shared" si="43"/>
        <v>0.15623062616243022</v>
      </c>
      <c r="J298" s="199">
        <f t="shared" si="44"/>
        <v>1.4678445493386039E-2</v>
      </c>
      <c r="K298" s="173">
        <v>21668</v>
      </c>
      <c r="L298" s="173">
        <v>18495</v>
      </c>
      <c r="M298" s="199">
        <f t="shared" si="45"/>
        <v>0.85356285767029716</v>
      </c>
      <c r="N298" s="173">
        <v>20343</v>
      </c>
      <c r="O298" s="173">
        <v>16836</v>
      </c>
      <c r="P298" s="199">
        <f t="shared" si="46"/>
        <v>0.82760654770682796</v>
      </c>
      <c r="Q298" s="199">
        <f t="shared" si="47"/>
        <v>6.5132969571843002E-2</v>
      </c>
      <c r="R298" s="199">
        <f t="shared" si="48"/>
        <v>9.8538845331432645E-2</v>
      </c>
      <c r="S298" s="199">
        <f t="shared" si="49"/>
        <v>2.5956309963469204E-2</v>
      </c>
    </row>
    <row r="299" spans="1:19" ht="16.5" thickTop="1" thickBot="1" x14ac:dyDescent="0.3">
      <c r="A299" s="200" t="s">
        <v>279</v>
      </c>
      <c r="B299" s="280">
        <v>1944</v>
      </c>
      <c r="C299" s="201">
        <v>1410</v>
      </c>
      <c r="D299" s="202">
        <f t="shared" si="40"/>
        <v>0.72530864197530864</v>
      </c>
      <c r="E299" s="203">
        <v>1904</v>
      </c>
      <c r="F299" s="201">
        <v>1531</v>
      </c>
      <c r="G299" s="202">
        <f t="shared" si="41"/>
        <v>0.80409663865546221</v>
      </c>
      <c r="H299" s="202">
        <f t="shared" si="42"/>
        <v>2.1008403361344463E-2</v>
      </c>
      <c r="I299" s="202">
        <f t="shared" si="43"/>
        <v>-7.9033311561071184E-2</v>
      </c>
      <c r="J299" s="204">
        <f t="shared" si="44"/>
        <v>-7.8787996680153571E-2</v>
      </c>
      <c r="K299" s="205">
        <v>25867</v>
      </c>
      <c r="L299" s="201">
        <v>19330</v>
      </c>
      <c r="M299" s="202">
        <f t="shared" si="45"/>
        <v>0.74728418448215872</v>
      </c>
      <c r="N299" s="203">
        <v>23228</v>
      </c>
      <c r="O299" s="201">
        <v>17852</v>
      </c>
      <c r="P299" s="202">
        <f t="shared" si="46"/>
        <v>0.76855519200964351</v>
      </c>
      <c r="Q299" s="202">
        <f t="shared" si="47"/>
        <v>0.1136128810056829</v>
      </c>
      <c r="R299" s="202">
        <f t="shared" si="48"/>
        <v>8.2791844051086638E-2</v>
      </c>
      <c r="S299" s="204">
        <f t="shared" si="49"/>
        <v>-2.1271007527484787E-2</v>
      </c>
    </row>
    <row r="300" spans="1:19" ht="15" thickTop="1" thickBot="1" x14ac:dyDescent="0.3">
      <c r="A300" s="206" t="s">
        <v>349</v>
      </c>
      <c r="B300" s="206">
        <v>1944</v>
      </c>
      <c r="C300" s="173">
        <v>1410</v>
      </c>
      <c r="D300" s="199">
        <f t="shared" si="40"/>
        <v>0.72530864197530864</v>
      </c>
      <c r="E300" s="173">
        <v>1904</v>
      </c>
      <c r="F300" s="173">
        <v>1531</v>
      </c>
      <c r="G300" s="199">
        <f t="shared" si="41"/>
        <v>0.80409663865546221</v>
      </c>
      <c r="H300" s="199">
        <f t="shared" si="42"/>
        <v>2.1008403361344463E-2</v>
      </c>
      <c r="I300" s="199">
        <f t="shared" si="43"/>
        <v>-7.9033311561071184E-2</v>
      </c>
      <c r="J300" s="199">
        <f t="shared" si="44"/>
        <v>-7.8787996680153571E-2</v>
      </c>
      <c r="K300" s="173">
        <v>25867</v>
      </c>
      <c r="L300" s="173">
        <v>19330</v>
      </c>
      <c r="M300" s="199">
        <f t="shared" si="45"/>
        <v>0.74728418448215872</v>
      </c>
      <c r="N300" s="173">
        <v>23228</v>
      </c>
      <c r="O300" s="173">
        <v>17852</v>
      </c>
      <c r="P300" s="199">
        <f t="shared" si="46"/>
        <v>0.76855519200964351</v>
      </c>
      <c r="Q300" s="199">
        <f t="shared" si="47"/>
        <v>0.1136128810056829</v>
      </c>
      <c r="R300" s="199">
        <f t="shared" si="48"/>
        <v>8.2791844051086638E-2</v>
      </c>
      <c r="S300" s="199">
        <f t="shared" si="49"/>
        <v>-2.1271007527484787E-2</v>
      </c>
    </row>
    <row r="301" spans="1:19" ht="16.5" thickTop="1" thickBot="1" x14ac:dyDescent="0.3">
      <c r="A301" s="200" t="s">
        <v>285</v>
      </c>
      <c r="B301" s="280">
        <v>1891</v>
      </c>
      <c r="C301" s="201">
        <v>1394</v>
      </c>
      <c r="D301" s="202">
        <f t="shared" si="40"/>
        <v>0.73717609730301425</v>
      </c>
      <c r="E301" s="203">
        <v>951</v>
      </c>
      <c r="F301" s="201">
        <v>718</v>
      </c>
      <c r="G301" s="202">
        <f t="shared" si="41"/>
        <v>0.75499474237644582</v>
      </c>
      <c r="H301" s="202">
        <f t="shared" si="42"/>
        <v>0.98843322818086232</v>
      </c>
      <c r="I301" s="202">
        <f t="shared" si="43"/>
        <v>0.9415041782729805</v>
      </c>
      <c r="J301" s="204">
        <f t="shared" si="44"/>
        <v>-1.781864507343156E-2</v>
      </c>
      <c r="K301" s="205">
        <v>16281</v>
      </c>
      <c r="L301" s="201">
        <v>10675</v>
      </c>
      <c r="M301" s="202">
        <f t="shared" si="45"/>
        <v>0.65567225600393098</v>
      </c>
      <c r="N301" s="203">
        <v>1791</v>
      </c>
      <c r="O301" s="201">
        <v>1463</v>
      </c>
      <c r="P301" s="202">
        <f t="shared" si="46"/>
        <v>0.81686208821887218</v>
      </c>
      <c r="Q301" s="202">
        <f t="shared" si="47"/>
        <v>8.0904522613065328</v>
      </c>
      <c r="R301" s="202">
        <f t="shared" si="48"/>
        <v>6.2966507177033497</v>
      </c>
      <c r="S301" s="204">
        <f t="shared" si="49"/>
        <v>-0.16118983221494121</v>
      </c>
    </row>
    <row r="302" spans="1:19" ht="15" thickTop="1" thickBot="1" x14ac:dyDescent="0.3">
      <c r="A302" s="206" t="s">
        <v>349</v>
      </c>
      <c r="B302" s="206">
        <v>1891</v>
      </c>
      <c r="C302" s="173">
        <v>1394</v>
      </c>
      <c r="D302" s="199">
        <f t="shared" si="40"/>
        <v>0.73717609730301425</v>
      </c>
      <c r="E302" s="173">
        <v>951</v>
      </c>
      <c r="F302" s="173">
        <v>718</v>
      </c>
      <c r="G302" s="199">
        <f t="shared" si="41"/>
        <v>0.75499474237644582</v>
      </c>
      <c r="H302" s="199">
        <f t="shared" si="42"/>
        <v>0.98843322818086232</v>
      </c>
      <c r="I302" s="199">
        <f t="shared" si="43"/>
        <v>0.9415041782729805</v>
      </c>
      <c r="J302" s="199">
        <f t="shared" si="44"/>
        <v>-1.781864507343156E-2</v>
      </c>
      <c r="K302" s="173">
        <v>16281</v>
      </c>
      <c r="L302" s="173">
        <v>10675</v>
      </c>
      <c r="M302" s="199">
        <f t="shared" si="45"/>
        <v>0.65567225600393098</v>
      </c>
      <c r="N302" s="173">
        <v>1791</v>
      </c>
      <c r="O302" s="173">
        <v>1463</v>
      </c>
      <c r="P302" s="199">
        <f t="shared" si="46"/>
        <v>0.81686208821887218</v>
      </c>
      <c r="Q302" s="199">
        <f t="shared" si="47"/>
        <v>8.0904522613065328</v>
      </c>
      <c r="R302" s="199">
        <f t="shared" si="48"/>
        <v>6.2966507177033497</v>
      </c>
      <c r="S302" s="199">
        <f t="shared" si="49"/>
        <v>-0.16118983221494121</v>
      </c>
    </row>
    <row r="303" spans="1:19" ht="16.5" thickTop="1" thickBot="1" x14ac:dyDescent="0.3">
      <c r="A303" s="200" t="s">
        <v>280</v>
      </c>
      <c r="B303" s="280">
        <v>1844</v>
      </c>
      <c r="C303" s="201">
        <v>1638</v>
      </c>
      <c r="D303" s="202">
        <f t="shared" si="40"/>
        <v>0.88828633405639912</v>
      </c>
      <c r="E303" s="203">
        <v>1268</v>
      </c>
      <c r="F303" s="201">
        <v>1052</v>
      </c>
      <c r="G303" s="202">
        <f t="shared" si="41"/>
        <v>0.82965299684542582</v>
      </c>
      <c r="H303" s="202">
        <f t="shared" si="42"/>
        <v>0.45425867507886442</v>
      </c>
      <c r="I303" s="202">
        <f t="shared" si="43"/>
        <v>0.55703422053231932</v>
      </c>
      <c r="J303" s="204">
        <f t="shared" si="44"/>
        <v>5.8633337210973302E-2</v>
      </c>
      <c r="K303" s="205">
        <v>21308</v>
      </c>
      <c r="L303" s="201">
        <v>17393</v>
      </c>
      <c r="M303" s="202">
        <f t="shared" si="45"/>
        <v>0.81626619110193355</v>
      </c>
      <c r="N303" s="203">
        <v>13140</v>
      </c>
      <c r="O303" s="201">
        <v>10321</v>
      </c>
      <c r="P303" s="202">
        <f t="shared" si="46"/>
        <v>0.78546423135464227</v>
      </c>
      <c r="Q303" s="202">
        <f t="shared" si="47"/>
        <v>0.62161339421613393</v>
      </c>
      <c r="R303" s="202">
        <f t="shared" si="48"/>
        <v>0.68520492200368177</v>
      </c>
      <c r="S303" s="204">
        <f t="shared" si="49"/>
        <v>3.0801959747291274E-2</v>
      </c>
    </row>
    <row r="304" spans="1:19" ht="15" thickTop="1" thickBot="1" x14ac:dyDescent="0.3">
      <c r="A304" s="206" t="s">
        <v>350</v>
      </c>
      <c r="B304" s="206">
        <v>1844</v>
      </c>
      <c r="C304" s="173">
        <v>1638</v>
      </c>
      <c r="D304" s="199">
        <f t="shared" si="40"/>
        <v>0.88828633405639912</v>
      </c>
      <c r="E304" s="173">
        <v>1268</v>
      </c>
      <c r="F304" s="173">
        <v>1052</v>
      </c>
      <c r="G304" s="199">
        <f t="shared" si="41"/>
        <v>0.82965299684542582</v>
      </c>
      <c r="H304" s="199">
        <f t="shared" si="42"/>
        <v>0.45425867507886442</v>
      </c>
      <c r="I304" s="199">
        <f t="shared" si="43"/>
        <v>0.55703422053231932</v>
      </c>
      <c r="J304" s="199">
        <f t="shared" si="44"/>
        <v>5.8633337210973302E-2</v>
      </c>
      <c r="K304" s="173">
        <v>21308</v>
      </c>
      <c r="L304" s="173">
        <v>17393</v>
      </c>
      <c r="M304" s="199">
        <f t="shared" si="45"/>
        <v>0.81626619110193355</v>
      </c>
      <c r="N304" s="173">
        <v>13140</v>
      </c>
      <c r="O304" s="173">
        <v>10321</v>
      </c>
      <c r="P304" s="199">
        <f t="shared" si="46"/>
        <v>0.78546423135464227</v>
      </c>
      <c r="Q304" s="199">
        <f t="shared" si="47"/>
        <v>0.62161339421613393</v>
      </c>
      <c r="R304" s="199">
        <f t="shared" si="48"/>
        <v>0.68520492200368177</v>
      </c>
      <c r="S304" s="199">
        <f t="shared" si="49"/>
        <v>3.0801959747291274E-2</v>
      </c>
    </row>
    <row r="305" spans="1:19" ht="16.5" thickTop="1" thickBot="1" x14ac:dyDescent="0.3">
      <c r="A305" s="200" t="s">
        <v>282</v>
      </c>
      <c r="B305" s="280">
        <v>1800</v>
      </c>
      <c r="C305" s="201">
        <v>1565</v>
      </c>
      <c r="D305" s="202">
        <f t="shared" si="40"/>
        <v>0.86944444444444446</v>
      </c>
      <c r="E305" s="203">
        <v>0</v>
      </c>
      <c r="F305" s="201">
        <v>0</v>
      </c>
      <c r="G305" s="202" t="str">
        <f t="shared" si="41"/>
        <v/>
      </c>
      <c r="H305" s="202" t="str">
        <f t="shared" si="42"/>
        <v/>
      </c>
      <c r="I305" s="202" t="str">
        <f t="shared" si="43"/>
        <v/>
      </c>
      <c r="J305" s="204" t="str">
        <f t="shared" si="44"/>
        <v/>
      </c>
      <c r="K305" s="205">
        <v>13038</v>
      </c>
      <c r="L305" s="201">
        <v>10319</v>
      </c>
      <c r="M305" s="202">
        <f t="shared" si="45"/>
        <v>0.79145574474612668</v>
      </c>
      <c r="N305" s="203">
        <v>294</v>
      </c>
      <c r="O305" s="201">
        <v>115</v>
      </c>
      <c r="P305" s="202">
        <f t="shared" si="46"/>
        <v>0.391156462585034</v>
      </c>
      <c r="Q305" s="202">
        <f t="shared" si="47"/>
        <v>43.346938775510203</v>
      </c>
      <c r="R305" s="202">
        <f t="shared" si="48"/>
        <v>88.730434782608697</v>
      </c>
      <c r="S305" s="204">
        <f t="shared" si="49"/>
        <v>0.40029928216109267</v>
      </c>
    </row>
    <row r="306" spans="1:19" ht="14.25" thickTop="1" x14ac:dyDescent="0.25">
      <c r="A306" s="206" t="s">
        <v>84</v>
      </c>
      <c r="B306" s="206">
        <v>1800</v>
      </c>
      <c r="C306" s="173">
        <v>1565</v>
      </c>
      <c r="D306" s="199">
        <f t="shared" si="40"/>
        <v>0.86944444444444446</v>
      </c>
      <c r="E306" s="173">
        <v>0</v>
      </c>
      <c r="F306" s="173">
        <v>0</v>
      </c>
      <c r="G306" s="199" t="str">
        <f t="shared" si="41"/>
        <v/>
      </c>
      <c r="H306" s="199" t="str">
        <f t="shared" si="42"/>
        <v/>
      </c>
      <c r="I306" s="199" t="str">
        <f t="shared" si="43"/>
        <v/>
      </c>
      <c r="J306" s="199" t="str">
        <f t="shared" si="44"/>
        <v/>
      </c>
      <c r="K306" s="173">
        <v>12690</v>
      </c>
      <c r="L306" s="173">
        <v>10052</v>
      </c>
      <c r="M306" s="199">
        <f t="shared" si="45"/>
        <v>0.79211977935382194</v>
      </c>
      <c r="N306" s="173">
        <v>150</v>
      </c>
      <c r="O306" s="173">
        <v>0</v>
      </c>
      <c r="P306" s="199">
        <f t="shared" si="46"/>
        <v>0</v>
      </c>
      <c r="Q306" s="199">
        <f t="shared" si="47"/>
        <v>83.6</v>
      </c>
      <c r="R306" s="199" t="str">
        <f t="shared" si="48"/>
        <v/>
      </c>
      <c r="S306" s="199">
        <f t="shared" si="49"/>
        <v>0.79211977935382194</v>
      </c>
    </row>
    <row r="307" spans="1:19" ht="14.25" thickBot="1" x14ac:dyDescent="0.3">
      <c r="A307" s="206" t="s">
        <v>103</v>
      </c>
      <c r="B307" s="206">
        <v>0</v>
      </c>
      <c r="C307" s="173">
        <v>0</v>
      </c>
      <c r="D307" s="199" t="str">
        <f t="shared" si="40"/>
        <v/>
      </c>
      <c r="E307" s="173">
        <v>0</v>
      </c>
      <c r="F307" s="173">
        <v>0</v>
      </c>
      <c r="G307" s="199" t="str">
        <f t="shared" si="41"/>
        <v/>
      </c>
      <c r="H307" s="199" t="str">
        <f t="shared" si="42"/>
        <v/>
      </c>
      <c r="I307" s="199" t="str">
        <f t="shared" si="43"/>
        <v/>
      </c>
      <c r="J307" s="199" t="str">
        <f t="shared" si="44"/>
        <v/>
      </c>
      <c r="K307" s="173">
        <v>348</v>
      </c>
      <c r="L307" s="173">
        <v>267</v>
      </c>
      <c r="M307" s="199">
        <f t="shared" si="45"/>
        <v>0.76724137931034486</v>
      </c>
      <c r="N307" s="173">
        <v>144</v>
      </c>
      <c r="O307" s="173">
        <v>115</v>
      </c>
      <c r="P307" s="199">
        <f t="shared" si="46"/>
        <v>0.79861111111111116</v>
      </c>
      <c r="Q307" s="199">
        <f t="shared" si="47"/>
        <v>1.4166666666666665</v>
      </c>
      <c r="R307" s="199">
        <f t="shared" si="48"/>
        <v>1.3217391304347825</v>
      </c>
      <c r="S307" s="199">
        <f t="shared" si="49"/>
        <v>-3.1369731800766298E-2</v>
      </c>
    </row>
    <row r="308" spans="1:19" ht="16.5" thickTop="1" thickBot="1" x14ac:dyDescent="0.3">
      <c r="A308" s="200" t="s">
        <v>274</v>
      </c>
      <c r="B308" s="280">
        <v>1800</v>
      </c>
      <c r="C308" s="201">
        <v>1706</v>
      </c>
      <c r="D308" s="202">
        <f t="shared" si="40"/>
        <v>0.94777777777777783</v>
      </c>
      <c r="E308" s="203">
        <v>1800</v>
      </c>
      <c r="F308" s="201">
        <v>1314</v>
      </c>
      <c r="G308" s="202">
        <f t="shared" si="41"/>
        <v>0.73</v>
      </c>
      <c r="H308" s="202">
        <f t="shared" si="42"/>
        <v>0</v>
      </c>
      <c r="I308" s="202">
        <f t="shared" si="43"/>
        <v>0.29832572298325721</v>
      </c>
      <c r="J308" s="204">
        <f t="shared" si="44"/>
        <v>0.21777777777777785</v>
      </c>
      <c r="K308" s="205">
        <v>17847</v>
      </c>
      <c r="L308" s="201">
        <v>13671</v>
      </c>
      <c r="M308" s="202">
        <f t="shared" si="45"/>
        <v>0.76601109430156333</v>
      </c>
      <c r="N308" s="203">
        <v>7349</v>
      </c>
      <c r="O308" s="201">
        <v>4638</v>
      </c>
      <c r="P308" s="202">
        <f t="shared" si="46"/>
        <v>0.63110627296230781</v>
      </c>
      <c r="Q308" s="202">
        <f t="shared" si="47"/>
        <v>1.4284936726085182</v>
      </c>
      <c r="R308" s="202">
        <f t="shared" si="48"/>
        <v>1.9476067270375164</v>
      </c>
      <c r="S308" s="204">
        <f t="shared" si="49"/>
        <v>0.13490482133925552</v>
      </c>
    </row>
    <row r="309" spans="1:19" ht="15" thickTop="1" thickBot="1" x14ac:dyDescent="0.3">
      <c r="A309" s="206" t="s">
        <v>84</v>
      </c>
      <c r="B309" s="206">
        <v>1800</v>
      </c>
      <c r="C309" s="173">
        <v>1706</v>
      </c>
      <c r="D309" s="199">
        <f t="shared" si="40"/>
        <v>0.94777777777777783</v>
      </c>
      <c r="E309" s="173">
        <v>1800</v>
      </c>
      <c r="F309" s="173">
        <v>1314</v>
      </c>
      <c r="G309" s="199">
        <f t="shared" si="41"/>
        <v>0.73</v>
      </c>
      <c r="H309" s="199">
        <f t="shared" si="42"/>
        <v>0</v>
      </c>
      <c r="I309" s="199">
        <f t="shared" si="43"/>
        <v>0.29832572298325721</v>
      </c>
      <c r="J309" s="199">
        <f t="shared" si="44"/>
        <v>0.21777777777777785</v>
      </c>
      <c r="K309" s="173">
        <v>17847</v>
      </c>
      <c r="L309" s="173">
        <v>13671</v>
      </c>
      <c r="M309" s="199">
        <f t="shared" si="45"/>
        <v>0.76601109430156333</v>
      </c>
      <c r="N309" s="173">
        <v>7349</v>
      </c>
      <c r="O309" s="173">
        <v>4638</v>
      </c>
      <c r="P309" s="199">
        <f t="shared" si="46"/>
        <v>0.63110627296230781</v>
      </c>
      <c r="Q309" s="199">
        <f t="shared" si="47"/>
        <v>1.4284936726085182</v>
      </c>
      <c r="R309" s="199">
        <f t="shared" si="48"/>
        <v>1.9476067270375164</v>
      </c>
      <c r="S309" s="199">
        <f t="shared" si="49"/>
        <v>0.13490482133925552</v>
      </c>
    </row>
    <row r="310" spans="1:19" ht="16.5" thickTop="1" thickBot="1" x14ac:dyDescent="0.3">
      <c r="A310" s="200" t="s">
        <v>610</v>
      </c>
      <c r="B310" s="280">
        <v>1740</v>
      </c>
      <c r="C310" s="201">
        <v>1296</v>
      </c>
      <c r="D310" s="202">
        <f t="shared" si="40"/>
        <v>0.7448275862068966</v>
      </c>
      <c r="E310" s="203">
        <v>0</v>
      </c>
      <c r="F310" s="201">
        <v>0</v>
      </c>
      <c r="G310" s="202" t="str">
        <f t="shared" si="41"/>
        <v/>
      </c>
      <c r="H310" s="202" t="str">
        <f t="shared" si="42"/>
        <v/>
      </c>
      <c r="I310" s="202" t="str">
        <f t="shared" si="43"/>
        <v/>
      </c>
      <c r="J310" s="204" t="str">
        <f t="shared" si="44"/>
        <v/>
      </c>
      <c r="K310" s="205">
        <v>1808</v>
      </c>
      <c r="L310" s="201">
        <v>1361</v>
      </c>
      <c r="M310" s="202">
        <f t="shared" si="45"/>
        <v>0.75276548672566368</v>
      </c>
      <c r="N310" s="203">
        <v>0</v>
      </c>
      <c r="O310" s="201">
        <v>0</v>
      </c>
      <c r="P310" s="202" t="str">
        <f t="shared" si="46"/>
        <v/>
      </c>
      <c r="Q310" s="202" t="str">
        <f t="shared" si="47"/>
        <v/>
      </c>
      <c r="R310" s="202" t="str">
        <f t="shared" si="48"/>
        <v/>
      </c>
      <c r="S310" s="204" t="str">
        <f t="shared" si="49"/>
        <v/>
      </c>
    </row>
    <row r="311" spans="1:19" ht="14.25" thickTop="1" x14ac:dyDescent="0.25">
      <c r="A311" s="206" t="s">
        <v>349</v>
      </c>
      <c r="B311" s="206">
        <v>1740</v>
      </c>
      <c r="C311" s="173">
        <v>1296</v>
      </c>
      <c r="D311" s="199">
        <f t="shared" si="40"/>
        <v>0.7448275862068966</v>
      </c>
      <c r="E311" s="173">
        <v>0</v>
      </c>
      <c r="F311" s="173">
        <v>0</v>
      </c>
      <c r="G311" s="199" t="str">
        <f t="shared" si="41"/>
        <v/>
      </c>
      <c r="H311" s="199" t="str">
        <f t="shared" si="42"/>
        <v/>
      </c>
      <c r="I311" s="199" t="str">
        <f t="shared" si="43"/>
        <v/>
      </c>
      <c r="J311" s="199" t="str">
        <f t="shared" si="44"/>
        <v/>
      </c>
      <c r="K311" s="173">
        <v>1740</v>
      </c>
      <c r="L311" s="173">
        <v>1296</v>
      </c>
      <c r="M311" s="199">
        <f t="shared" si="45"/>
        <v>0.7448275862068966</v>
      </c>
      <c r="N311" s="173">
        <v>0</v>
      </c>
      <c r="O311" s="173">
        <v>0</v>
      </c>
      <c r="P311" s="199" t="str">
        <f t="shared" si="46"/>
        <v/>
      </c>
      <c r="Q311" s="199" t="str">
        <f t="shared" si="47"/>
        <v/>
      </c>
      <c r="R311" s="199" t="str">
        <f t="shared" si="48"/>
        <v/>
      </c>
      <c r="S311" s="199" t="str">
        <f t="shared" si="49"/>
        <v/>
      </c>
    </row>
    <row r="312" spans="1:19" ht="14.25" thickBot="1" x14ac:dyDescent="0.3">
      <c r="A312" s="206" t="s">
        <v>358</v>
      </c>
      <c r="B312" s="206">
        <v>0</v>
      </c>
      <c r="C312" s="173">
        <v>0</v>
      </c>
      <c r="D312" s="199" t="str">
        <f t="shared" si="40"/>
        <v/>
      </c>
      <c r="E312" s="173">
        <v>0</v>
      </c>
      <c r="F312" s="173">
        <v>0</v>
      </c>
      <c r="G312" s="199" t="str">
        <f t="shared" si="41"/>
        <v/>
      </c>
      <c r="H312" s="199" t="str">
        <f t="shared" si="42"/>
        <v/>
      </c>
      <c r="I312" s="199" t="str">
        <f t="shared" si="43"/>
        <v/>
      </c>
      <c r="J312" s="199" t="str">
        <f t="shared" si="44"/>
        <v/>
      </c>
      <c r="K312" s="173">
        <v>68</v>
      </c>
      <c r="L312" s="173">
        <v>65</v>
      </c>
      <c r="M312" s="199">
        <f t="shared" si="45"/>
        <v>0.95588235294117652</v>
      </c>
      <c r="N312" s="173">
        <v>0</v>
      </c>
      <c r="O312" s="173">
        <v>0</v>
      </c>
      <c r="P312" s="199" t="str">
        <f t="shared" si="46"/>
        <v/>
      </c>
      <c r="Q312" s="199" t="str">
        <f t="shared" si="47"/>
        <v/>
      </c>
      <c r="R312" s="199" t="str">
        <f t="shared" si="48"/>
        <v/>
      </c>
      <c r="S312" s="199" t="str">
        <f t="shared" si="49"/>
        <v/>
      </c>
    </row>
    <row r="313" spans="1:19" ht="16.5" thickTop="1" thickBot="1" x14ac:dyDescent="0.3">
      <c r="A313" s="200" t="s">
        <v>271</v>
      </c>
      <c r="B313" s="280">
        <v>1542</v>
      </c>
      <c r="C313" s="201">
        <v>1288</v>
      </c>
      <c r="D313" s="202">
        <f t="shared" si="40"/>
        <v>0.83527885862516216</v>
      </c>
      <c r="E313" s="203">
        <v>1152</v>
      </c>
      <c r="F313" s="201">
        <v>906</v>
      </c>
      <c r="G313" s="202">
        <f t="shared" si="41"/>
        <v>0.78645833333333337</v>
      </c>
      <c r="H313" s="202">
        <f t="shared" si="42"/>
        <v>0.33854166666666674</v>
      </c>
      <c r="I313" s="202">
        <f t="shared" si="43"/>
        <v>0.42163355408388514</v>
      </c>
      <c r="J313" s="204">
        <f t="shared" si="44"/>
        <v>4.8820525291828787E-2</v>
      </c>
      <c r="K313" s="205">
        <v>20823</v>
      </c>
      <c r="L313" s="201">
        <v>18370</v>
      </c>
      <c r="M313" s="202">
        <f t="shared" si="45"/>
        <v>0.88219756999471743</v>
      </c>
      <c r="N313" s="203">
        <v>14754</v>
      </c>
      <c r="O313" s="201">
        <v>12343</v>
      </c>
      <c r="P313" s="202">
        <f t="shared" si="46"/>
        <v>0.83658668835570016</v>
      </c>
      <c r="Q313" s="202">
        <f t="shared" si="47"/>
        <v>0.41134607564050429</v>
      </c>
      <c r="R313" s="202">
        <f t="shared" si="48"/>
        <v>0.48829295957222718</v>
      </c>
      <c r="S313" s="204">
        <f t="shared" si="49"/>
        <v>4.5610881639017276E-2</v>
      </c>
    </row>
    <row r="314" spans="1:19" ht="15" thickTop="1" thickBot="1" x14ac:dyDescent="0.3">
      <c r="A314" s="206" t="s">
        <v>350</v>
      </c>
      <c r="B314" s="206">
        <v>1542</v>
      </c>
      <c r="C314" s="173">
        <v>1288</v>
      </c>
      <c r="D314" s="199">
        <f t="shared" si="40"/>
        <v>0.83527885862516216</v>
      </c>
      <c r="E314" s="173">
        <v>1152</v>
      </c>
      <c r="F314" s="173">
        <v>906</v>
      </c>
      <c r="G314" s="199">
        <f t="shared" si="41"/>
        <v>0.78645833333333337</v>
      </c>
      <c r="H314" s="199">
        <f t="shared" si="42"/>
        <v>0.33854166666666674</v>
      </c>
      <c r="I314" s="199">
        <f t="shared" si="43"/>
        <v>0.42163355408388514</v>
      </c>
      <c r="J314" s="199">
        <f t="shared" si="44"/>
        <v>4.8820525291828787E-2</v>
      </c>
      <c r="K314" s="173">
        <v>20823</v>
      </c>
      <c r="L314" s="173">
        <v>18370</v>
      </c>
      <c r="M314" s="199">
        <f t="shared" si="45"/>
        <v>0.88219756999471743</v>
      </c>
      <c r="N314" s="173">
        <v>14754</v>
      </c>
      <c r="O314" s="173">
        <v>12343</v>
      </c>
      <c r="P314" s="199">
        <f t="shared" si="46"/>
        <v>0.83658668835570016</v>
      </c>
      <c r="Q314" s="199">
        <f t="shared" si="47"/>
        <v>0.41134607564050429</v>
      </c>
      <c r="R314" s="199">
        <f t="shared" si="48"/>
        <v>0.48829295957222718</v>
      </c>
      <c r="S314" s="199">
        <f t="shared" si="49"/>
        <v>4.5610881639017276E-2</v>
      </c>
    </row>
    <row r="315" spans="1:19" ht="16.5" thickTop="1" thickBot="1" x14ac:dyDescent="0.3">
      <c r="A315" s="200" t="s">
        <v>286</v>
      </c>
      <c r="B315" s="280">
        <v>1536</v>
      </c>
      <c r="C315" s="201">
        <v>1056</v>
      </c>
      <c r="D315" s="202">
        <f t="shared" si="40"/>
        <v>0.6875</v>
      </c>
      <c r="E315" s="203">
        <v>1350</v>
      </c>
      <c r="F315" s="201">
        <v>990</v>
      </c>
      <c r="G315" s="202">
        <f t="shared" si="41"/>
        <v>0.73333333333333328</v>
      </c>
      <c r="H315" s="202">
        <f t="shared" si="42"/>
        <v>0.13777777777777778</v>
      </c>
      <c r="I315" s="202">
        <f t="shared" si="43"/>
        <v>6.6666666666666652E-2</v>
      </c>
      <c r="J315" s="204">
        <f t="shared" si="44"/>
        <v>-4.5833333333333282E-2</v>
      </c>
      <c r="K315" s="205">
        <v>19208</v>
      </c>
      <c r="L315" s="201">
        <v>13474</v>
      </c>
      <c r="M315" s="202">
        <f t="shared" si="45"/>
        <v>0.70147855060391506</v>
      </c>
      <c r="N315" s="203">
        <v>17898</v>
      </c>
      <c r="O315" s="201">
        <v>12955</v>
      </c>
      <c r="P315" s="202">
        <f t="shared" si="46"/>
        <v>0.72382389093753496</v>
      </c>
      <c r="Q315" s="202">
        <f t="shared" si="47"/>
        <v>7.3192535478824539E-2</v>
      </c>
      <c r="R315" s="202">
        <f t="shared" si="48"/>
        <v>4.006175221922037E-2</v>
      </c>
      <c r="S315" s="204">
        <f t="shared" si="49"/>
        <v>-2.2345340333619901E-2</v>
      </c>
    </row>
    <row r="316" spans="1:19" ht="15" thickTop="1" thickBot="1" x14ac:dyDescent="0.3">
      <c r="A316" s="206" t="s">
        <v>350</v>
      </c>
      <c r="B316" s="206">
        <v>1536</v>
      </c>
      <c r="C316" s="173">
        <v>1056</v>
      </c>
      <c r="D316" s="199">
        <f t="shared" si="40"/>
        <v>0.6875</v>
      </c>
      <c r="E316" s="173">
        <v>1350</v>
      </c>
      <c r="F316" s="173">
        <v>990</v>
      </c>
      <c r="G316" s="199">
        <f t="shared" si="41"/>
        <v>0.73333333333333328</v>
      </c>
      <c r="H316" s="199">
        <f t="shared" si="42"/>
        <v>0.13777777777777778</v>
      </c>
      <c r="I316" s="199">
        <f t="shared" si="43"/>
        <v>6.6666666666666652E-2</v>
      </c>
      <c r="J316" s="199">
        <f t="shared" si="44"/>
        <v>-4.5833333333333282E-2</v>
      </c>
      <c r="K316" s="173">
        <v>19208</v>
      </c>
      <c r="L316" s="173">
        <v>13474</v>
      </c>
      <c r="M316" s="199">
        <f t="shared" si="45"/>
        <v>0.70147855060391506</v>
      </c>
      <c r="N316" s="173">
        <v>17898</v>
      </c>
      <c r="O316" s="173">
        <v>12955</v>
      </c>
      <c r="P316" s="199">
        <f t="shared" si="46"/>
        <v>0.72382389093753496</v>
      </c>
      <c r="Q316" s="199">
        <f t="shared" si="47"/>
        <v>7.3192535478824539E-2</v>
      </c>
      <c r="R316" s="199">
        <f t="shared" si="48"/>
        <v>4.006175221922037E-2</v>
      </c>
      <c r="S316" s="199">
        <f t="shared" si="49"/>
        <v>-2.2345340333619901E-2</v>
      </c>
    </row>
    <row r="317" spans="1:19" ht="16.5" thickTop="1" thickBot="1" x14ac:dyDescent="0.3">
      <c r="A317" s="200" t="s">
        <v>291</v>
      </c>
      <c r="B317" s="280">
        <v>1369</v>
      </c>
      <c r="C317" s="201">
        <v>1287</v>
      </c>
      <c r="D317" s="202">
        <f t="shared" si="40"/>
        <v>0.94010226442658873</v>
      </c>
      <c r="E317" s="203">
        <v>1780</v>
      </c>
      <c r="F317" s="201">
        <v>1625</v>
      </c>
      <c r="G317" s="202">
        <f t="shared" si="41"/>
        <v>0.9129213483146067</v>
      </c>
      <c r="H317" s="202">
        <f t="shared" si="42"/>
        <v>-0.23089887640449436</v>
      </c>
      <c r="I317" s="202">
        <f t="shared" si="43"/>
        <v>-0.20799999999999996</v>
      </c>
      <c r="J317" s="204">
        <f t="shared" si="44"/>
        <v>2.7180916111982034E-2</v>
      </c>
      <c r="K317" s="205">
        <v>18979</v>
      </c>
      <c r="L317" s="201">
        <v>14759</v>
      </c>
      <c r="M317" s="202">
        <f t="shared" si="45"/>
        <v>0.77764898045207864</v>
      </c>
      <c r="N317" s="203">
        <v>20963</v>
      </c>
      <c r="O317" s="201">
        <v>16283</v>
      </c>
      <c r="P317" s="202">
        <f t="shared" si="46"/>
        <v>0.77674951104326673</v>
      </c>
      <c r="Q317" s="202">
        <f t="shared" si="47"/>
        <v>-9.4642942326957025E-2</v>
      </c>
      <c r="R317" s="202">
        <f t="shared" si="48"/>
        <v>-9.3594546459497607E-2</v>
      </c>
      <c r="S317" s="204">
        <f t="shared" si="49"/>
        <v>8.9946940881191484E-4</v>
      </c>
    </row>
    <row r="318" spans="1:19" ht="14.25" thickTop="1" x14ac:dyDescent="0.25">
      <c r="A318" s="206" t="s">
        <v>350</v>
      </c>
      <c r="B318" s="206">
        <v>1356</v>
      </c>
      <c r="C318" s="173">
        <v>1274</v>
      </c>
      <c r="D318" s="199">
        <f t="shared" si="40"/>
        <v>0.93952802359882004</v>
      </c>
      <c r="E318" s="173">
        <v>1780</v>
      </c>
      <c r="F318" s="173">
        <v>1625</v>
      </c>
      <c r="G318" s="199">
        <f t="shared" si="41"/>
        <v>0.9129213483146067</v>
      </c>
      <c r="H318" s="199">
        <f t="shared" si="42"/>
        <v>-0.23820224719101124</v>
      </c>
      <c r="I318" s="199">
        <f t="shared" si="43"/>
        <v>-0.21599999999999997</v>
      </c>
      <c r="J318" s="199">
        <f t="shared" si="44"/>
        <v>2.6606675284213344E-2</v>
      </c>
      <c r="K318" s="173">
        <v>18883</v>
      </c>
      <c r="L318" s="173">
        <v>14710</v>
      </c>
      <c r="M318" s="199">
        <f t="shared" si="45"/>
        <v>0.77900757294921363</v>
      </c>
      <c r="N318" s="173">
        <v>20811</v>
      </c>
      <c r="O318" s="173">
        <v>16223</v>
      </c>
      <c r="P318" s="199">
        <f t="shared" si="46"/>
        <v>0.77953966652251216</v>
      </c>
      <c r="Q318" s="199">
        <f t="shared" si="47"/>
        <v>-9.2643313632213786E-2</v>
      </c>
      <c r="R318" s="199">
        <f t="shared" si="48"/>
        <v>-9.3262651790667617E-2</v>
      </c>
      <c r="S318" s="199">
        <f t="shared" si="49"/>
        <v>-5.3209357329853102E-4</v>
      </c>
    </row>
    <row r="319" spans="1:19" x14ac:dyDescent="0.25">
      <c r="A319" s="206" t="s">
        <v>351</v>
      </c>
      <c r="B319" s="206">
        <v>13</v>
      </c>
      <c r="C319" s="173">
        <v>13</v>
      </c>
      <c r="D319" s="199">
        <f t="shared" si="40"/>
        <v>1</v>
      </c>
      <c r="E319" s="173">
        <v>0</v>
      </c>
      <c r="F319" s="173">
        <v>0</v>
      </c>
      <c r="G319" s="199" t="str">
        <f t="shared" si="41"/>
        <v/>
      </c>
      <c r="H319" s="199" t="str">
        <f t="shared" si="42"/>
        <v/>
      </c>
      <c r="I319" s="199" t="str">
        <f t="shared" si="43"/>
        <v/>
      </c>
      <c r="J319" s="199" t="str">
        <f t="shared" si="44"/>
        <v/>
      </c>
      <c r="K319" s="173">
        <v>20</v>
      </c>
      <c r="L319" s="173">
        <v>20</v>
      </c>
      <c r="M319" s="199">
        <f t="shared" si="45"/>
        <v>1</v>
      </c>
      <c r="N319" s="173">
        <v>0</v>
      </c>
      <c r="O319" s="173">
        <v>0</v>
      </c>
      <c r="P319" s="199" t="str">
        <f t="shared" si="46"/>
        <v/>
      </c>
      <c r="Q319" s="199" t="str">
        <f t="shared" si="47"/>
        <v/>
      </c>
      <c r="R319" s="199" t="str">
        <f t="shared" si="48"/>
        <v/>
      </c>
      <c r="S319" s="199" t="str">
        <f t="shared" si="49"/>
        <v/>
      </c>
    </row>
    <row r="320" spans="1:19" ht="14.25" thickBot="1" x14ac:dyDescent="0.3">
      <c r="A320" s="206" t="s">
        <v>352</v>
      </c>
      <c r="B320" s="206">
        <v>0</v>
      </c>
      <c r="C320" s="173">
        <v>0</v>
      </c>
      <c r="D320" s="199" t="str">
        <f t="shared" si="40"/>
        <v/>
      </c>
      <c r="E320" s="173">
        <v>0</v>
      </c>
      <c r="F320" s="173">
        <v>0</v>
      </c>
      <c r="G320" s="199" t="str">
        <f t="shared" si="41"/>
        <v/>
      </c>
      <c r="H320" s="199" t="str">
        <f t="shared" si="42"/>
        <v/>
      </c>
      <c r="I320" s="199" t="str">
        <f t="shared" si="43"/>
        <v/>
      </c>
      <c r="J320" s="199" t="str">
        <f t="shared" si="44"/>
        <v/>
      </c>
      <c r="K320" s="173">
        <v>76</v>
      </c>
      <c r="L320" s="173">
        <v>29</v>
      </c>
      <c r="M320" s="199">
        <f t="shared" si="45"/>
        <v>0.38157894736842107</v>
      </c>
      <c r="N320" s="173">
        <v>152</v>
      </c>
      <c r="O320" s="173">
        <v>60</v>
      </c>
      <c r="P320" s="199">
        <f t="shared" si="46"/>
        <v>0.39473684210526316</v>
      </c>
      <c r="Q320" s="199">
        <f t="shared" si="47"/>
        <v>-0.5</v>
      </c>
      <c r="R320" s="199">
        <f t="shared" si="48"/>
        <v>-0.51666666666666661</v>
      </c>
      <c r="S320" s="199">
        <f t="shared" si="49"/>
        <v>-1.3157894736842091E-2</v>
      </c>
    </row>
    <row r="321" spans="1:19" ht="16.5" thickTop="1" thickBot="1" x14ac:dyDescent="0.3">
      <c r="A321" s="200" t="s">
        <v>296</v>
      </c>
      <c r="B321" s="280">
        <v>1282</v>
      </c>
      <c r="C321" s="201">
        <v>951</v>
      </c>
      <c r="D321" s="202">
        <f t="shared" si="40"/>
        <v>0.74180967238689544</v>
      </c>
      <c r="E321" s="203">
        <v>1728</v>
      </c>
      <c r="F321" s="201">
        <v>943</v>
      </c>
      <c r="G321" s="202">
        <f t="shared" si="41"/>
        <v>0.54571759259259256</v>
      </c>
      <c r="H321" s="202">
        <f t="shared" si="42"/>
        <v>-0.25810185185185186</v>
      </c>
      <c r="I321" s="202">
        <f t="shared" si="43"/>
        <v>8.4835630965005571E-3</v>
      </c>
      <c r="J321" s="204">
        <f t="shared" si="44"/>
        <v>0.19609207979430288</v>
      </c>
      <c r="K321" s="205">
        <v>14114</v>
      </c>
      <c r="L321" s="201">
        <v>9274</v>
      </c>
      <c r="M321" s="202">
        <f t="shared" si="45"/>
        <v>0.65707807850361344</v>
      </c>
      <c r="N321" s="203">
        <v>18608</v>
      </c>
      <c r="O321" s="201">
        <v>10856</v>
      </c>
      <c r="P321" s="202">
        <f t="shared" si="46"/>
        <v>0.58340498710232158</v>
      </c>
      <c r="Q321" s="202">
        <f t="shared" si="47"/>
        <v>-0.24150902837489252</v>
      </c>
      <c r="R321" s="202">
        <f t="shared" si="48"/>
        <v>-0.14572586588061898</v>
      </c>
      <c r="S321" s="204">
        <f t="shared" si="49"/>
        <v>7.3673091401291857E-2</v>
      </c>
    </row>
    <row r="322" spans="1:19" ht="14.25" thickTop="1" x14ac:dyDescent="0.25">
      <c r="A322" s="206" t="s">
        <v>349</v>
      </c>
      <c r="B322" s="206">
        <v>1282</v>
      </c>
      <c r="C322" s="173">
        <v>951</v>
      </c>
      <c r="D322" s="199">
        <f t="shared" si="40"/>
        <v>0.74180967238689544</v>
      </c>
      <c r="E322" s="173">
        <v>1728</v>
      </c>
      <c r="F322" s="173">
        <v>943</v>
      </c>
      <c r="G322" s="199">
        <f t="shared" si="41"/>
        <v>0.54571759259259256</v>
      </c>
      <c r="H322" s="199">
        <f t="shared" si="42"/>
        <v>-0.25810185185185186</v>
      </c>
      <c r="I322" s="199">
        <f t="shared" si="43"/>
        <v>8.4835630965005571E-3</v>
      </c>
      <c r="J322" s="199">
        <f t="shared" si="44"/>
        <v>0.19609207979430288</v>
      </c>
      <c r="K322" s="173">
        <v>13940</v>
      </c>
      <c r="L322" s="173">
        <v>9157</v>
      </c>
      <c r="M322" s="199">
        <f t="shared" si="45"/>
        <v>0.65688665710186511</v>
      </c>
      <c r="N322" s="173">
        <v>18608</v>
      </c>
      <c r="O322" s="173">
        <v>10856</v>
      </c>
      <c r="P322" s="199">
        <f t="shared" si="46"/>
        <v>0.58340498710232158</v>
      </c>
      <c r="Q322" s="199">
        <f t="shared" si="47"/>
        <v>-0.25085984522785898</v>
      </c>
      <c r="R322" s="199">
        <f t="shared" si="48"/>
        <v>-0.15650331613854085</v>
      </c>
      <c r="S322" s="199">
        <f t="shared" si="49"/>
        <v>7.3481669999543531E-2</v>
      </c>
    </row>
    <row r="323" spans="1:19" ht="14.25" thickBot="1" x14ac:dyDescent="0.3">
      <c r="A323" s="206" t="s">
        <v>103</v>
      </c>
      <c r="B323" s="206">
        <v>0</v>
      </c>
      <c r="C323" s="173">
        <v>0</v>
      </c>
      <c r="D323" s="199" t="str">
        <f t="shared" si="40"/>
        <v/>
      </c>
      <c r="E323" s="173">
        <v>0</v>
      </c>
      <c r="F323" s="173">
        <v>0</v>
      </c>
      <c r="G323" s="199" t="str">
        <f t="shared" si="41"/>
        <v/>
      </c>
      <c r="H323" s="199" t="str">
        <f t="shared" si="42"/>
        <v/>
      </c>
      <c r="I323" s="199" t="str">
        <f t="shared" si="43"/>
        <v/>
      </c>
      <c r="J323" s="199" t="str">
        <f t="shared" si="44"/>
        <v/>
      </c>
      <c r="K323" s="173">
        <v>174</v>
      </c>
      <c r="L323" s="173">
        <v>117</v>
      </c>
      <c r="M323" s="199">
        <f t="shared" si="45"/>
        <v>0.67241379310344829</v>
      </c>
      <c r="N323" s="173">
        <v>0</v>
      </c>
      <c r="O323" s="173">
        <v>0</v>
      </c>
      <c r="P323" s="199" t="str">
        <f t="shared" si="46"/>
        <v/>
      </c>
      <c r="Q323" s="199" t="str">
        <f t="shared" si="47"/>
        <v/>
      </c>
      <c r="R323" s="199" t="str">
        <f t="shared" si="48"/>
        <v/>
      </c>
      <c r="S323" s="199" t="str">
        <f t="shared" si="49"/>
        <v/>
      </c>
    </row>
    <row r="324" spans="1:19" ht="16.5" thickTop="1" thickBot="1" x14ac:dyDescent="0.3">
      <c r="A324" s="200" t="s">
        <v>287</v>
      </c>
      <c r="B324" s="280">
        <v>1274</v>
      </c>
      <c r="C324" s="201">
        <v>1179</v>
      </c>
      <c r="D324" s="202">
        <f t="shared" si="40"/>
        <v>0.92543171114599687</v>
      </c>
      <c r="E324" s="203">
        <v>1484</v>
      </c>
      <c r="F324" s="201">
        <v>1382</v>
      </c>
      <c r="G324" s="202">
        <f t="shared" si="41"/>
        <v>0.93126684636118595</v>
      </c>
      <c r="H324" s="202">
        <f t="shared" si="42"/>
        <v>-0.14150943396226412</v>
      </c>
      <c r="I324" s="202">
        <f t="shared" si="43"/>
        <v>-0.14688856729377708</v>
      </c>
      <c r="J324" s="204">
        <f t="shared" si="44"/>
        <v>-5.8351352151890801E-3</v>
      </c>
      <c r="K324" s="205">
        <v>15538</v>
      </c>
      <c r="L324" s="201">
        <v>11912</v>
      </c>
      <c r="M324" s="202">
        <f t="shared" si="45"/>
        <v>0.76663663277127048</v>
      </c>
      <c r="N324" s="203">
        <v>16003</v>
      </c>
      <c r="O324" s="201">
        <v>11993</v>
      </c>
      <c r="P324" s="202">
        <f t="shared" si="46"/>
        <v>0.74942198337811661</v>
      </c>
      <c r="Q324" s="202">
        <f t="shared" si="47"/>
        <v>-2.9057051802786948E-2</v>
      </c>
      <c r="R324" s="202">
        <f t="shared" si="48"/>
        <v>-6.7539397982155913E-3</v>
      </c>
      <c r="S324" s="204">
        <f t="shared" si="49"/>
        <v>1.7214649393153869E-2</v>
      </c>
    </row>
    <row r="325" spans="1:19" ht="14.25" thickTop="1" x14ac:dyDescent="0.25">
      <c r="A325" s="206" t="s">
        <v>350</v>
      </c>
      <c r="B325" s="206">
        <v>1206</v>
      </c>
      <c r="C325" s="173">
        <v>1120</v>
      </c>
      <c r="D325" s="199">
        <f t="shared" si="40"/>
        <v>0.9286898839137645</v>
      </c>
      <c r="E325" s="173">
        <v>1332</v>
      </c>
      <c r="F325" s="173">
        <v>1283</v>
      </c>
      <c r="G325" s="199">
        <f t="shared" si="41"/>
        <v>0.96321321321321318</v>
      </c>
      <c r="H325" s="199">
        <f t="shared" si="42"/>
        <v>-9.4594594594594628E-2</v>
      </c>
      <c r="I325" s="199">
        <f t="shared" si="43"/>
        <v>-0.12704598597038197</v>
      </c>
      <c r="J325" s="199">
        <f t="shared" si="44"/>
        <v>-3.452332929944868E-2</v>
      </c>
      <c r="K325" s="173">
        <v>14487</v>
      </c>
      <c r="L325" s="173">
        <v>11440</v>
      </c>
      <c r="M325" s="199">
        <f t="shared" si="45"/>
        <v>0.78967350037965067</v>
      </c>
      <c r="N325" s="173">
        <v>13609</v>
      </c>
      <c r="O325" s="173">
        <v>10823</v>
      </c>
      <c r="P325" s="199">
        <f t="shared" si="46"/>
        <v>0.79528253361745904</v>
      </c>
      <c r="Q325" s="199">
        <f t="shared" si="47"/>
        <v>6.4516129032258007E-2</v>
      </c>
      <c r="R325" s="199">
        <f t="shared" si="48"/>
        <v>5.7008223228310007E-2</v>
      </c>
      <c r="S325" s="199">
        <f t="shared" si="49"/>
        <v>-5.6090332378083696E-3</v>
      </c>
    </row>
    <row r="326" spans="1:19" x14ac:dyDescent="0.25">
      <c r="A326" s="206" t="s">
        <v>351</v>
      </c>
      <c r="B326" s="206">
        <v>68</v>
      </c>
      <c r="C326" s="173">
        <v>59</v>
      </c>
      <c r="D326" s="199">
        <f t="shared" si="40"/>
        <v>0.86764705882352944</v>
      </c>
      <c r="E326" s="173">
        <v>133</v>
      </c>
      <c r="F326" s="173">
        <v>90</v>
      </c>
      <c r="G326" s="199">
        <f t="shared" si="41"/>
        <v>0.67669172932330823</v>
      </c>
      <c r="H326" s="199">
        <f t="shared" si="42"/>
        <v>-0.48872180451127822</v>
      </c>
      <c r="I326" s="199">
        <f t="shared" si="43"/>
        <v>-0.34444444444444444</v>
      </c>
      <c r="J326" s="199">
        <f t="shared" si="44"/>
        <v>0.1909553295002212</v>
      </c>
      <c r="K326" s="173">
        <v>861</v>
      </c>
      <c r="L326" s="173">
        <v>356</v>
      </c>
      <c r="M326" s="199">
        <f t="shared" si="45"/>
        <v>0.41347270615563297</v>
      </c>
      <c r="N326" s="173">
        <v>1710</v>
      </c>
      <c r="O326" s="173">
        <v>834</v>
      </c>
      <c r="P326" s="199">
        <f t="shared" si="46"/>
        <v>0.48771929824561405</v>
      </c>
      <c r="Q326" s="199">
        <f t="shared" si="47"/>
        <v>-0.49649122807017543</v>
      </c>
      <c r="R326" s="199">
        <f t="shared" si="48"/>
        <v>-0.57314148681055155</v>
      </c>
      <c r="S326" s="199">
        <f t="shared" si="49"/>
        <v>-7.4246592089981078E-2</v>
      </c>
    </row>
    <row r="327" spans="1:19" ht="14.25" thickBot="1" x14ac:dyDescent="0.3">
      <c r="A327" s="206" t="s">
        <v>352</v>
      </c>
      <c r="B327" s="206">
        <v>0</v>
      </c>
      <c r="C327" s="173">
        <v>0</v>
      </c>
      <c r="D327" s="199" t="str">
        <f t="shared" si="40"/>
        <v/>
      </c>
      <c r="E327" s="173">
        <v>19</v>
      </c>
      <c r="F327" s="173">
        <v>9</v>
      </c>
      <c r="G327" s="199">
        <f t="shared" si="41"/>
        <v>0.47368421052631576</v>
      </c>
      <c r="H327" s="199">
        <f t="shared" si="42"/>
        <v>-1</v>
      </c>
      <c r="I327" s="199">
        <f t="shared" si="43"/>
        <v>-1</v>
      </c>
      <c r="J327" s="199" t="str">
        <f t="shared" si="44"/>
        <v/>
      </c>
      <c r="K327" s="173">
        <v>190</v>
      </c>
      <c r="L327" s="173">
        <v>116</v>
      </c>
      <c r="M327" s="199">
        <f t="shared" si="45"/>
        <v>0.61052631578947369</v>
      </c>
      <c r="N327" s="173">
        <v>684</v>
      </c>
      <c r="O327" s="173">
        <v>336</v>
      </c>
      <c r="P327" s="199">
        <f t="shared" si="46"/>
        <v>0.49122807017543857</v>
      </c>
      <c r="Q327" s="199">
        <f t="shared" si="47"/>
        <v>-0.72222222222222221</v>
      </c>
      <c r="R327" s="199">
        <f t="shared" si="48"/>
        <v>-0.65476190476190477</v>
      </c>
      <c r="S327" s="199">
        <f t="shared" si="49"/>
        <v>0.11929824561403513</v>
      </c>
    </row>
    <row r="328" spans="1:19" ht="16.5" thickTop="1" thickBot="1" x14ac:dyDescent="0.3">
      <c r="A328" s="200" t="s">
        <v>384</v>
      </c>
      <c r="B328" s="280">
        <v>1248</v>
      </c>
      <c r="C328" s="201">
        <v>961</v>
      </c>
      <c r="D328" s="202">
        <f t="shared" si="40"/>
        <v>0.77003205128205132</v>
      </c>
      <c r="E328" s="203">
        <v>837</v>
      </c>
      <c r="F328" s="201">
        <v>618</v>
      </c>
      <c r="G328" s="202">
        <f t="shared" si="41"/>
        <v>0.73835125448028671</v>
      </c>
      <c r="H328" s="202">
        <f t="shared" si="42"/>
        <v>0.49103942652329757</v>
      </c>
      <c r="I328" s="202">
        <f t="shared" si="43"/>
        <v>0.55501618122977336</v>
      </c>
      <c r="J328" s="204">
        <f t="shared" si="44"/>
        <v>3.168079680176461E-2</v>
      </c>
      <c r="K328" s="205">
        <v>6034</v>
      </c>
      <c r="L328" s="201">
        <v>4168</v>
      </c>
      <c r="M328" s="202">
        <f t="shared" si="45"/>
        <v>0.69075240304938679</v>
      </c>
      <c r="N328" s="203">
        <v>9750</v>
      </c>
      <c r="O328" s="201">
        <v>6360</v>
      </c>
      <c r="P328" s="202">
        <f t="shared" si="46"/>
        <v>0.65230769230769226</v>
      </c>
      <c r="Q328" s="202">
        <f t="shared" si="47"/>
        <v>-0.38112820512820511</v>
      </c>
      <c r="R328" s="202">
        <f t="shared" si="48"/>
        <v>-0.3446540880503145</v>
      </c>
      <c r="S328" s="204">
        <f t="shared" si="49"/>
        <v>3.8444710741694532E-2</v>
      </c>
    </row>
    <row r="329" spans="1:19" ht="15" thickTop="1" thickBot="1" x14ac:dyDescent="0.3">
      <c r="A329" s="206" t="s">
        <v>349</v>
      </c>
      <c r="B329" s="206">
        <v>1248</v>
      </c>
      <c r="C329" s="173">
        <v>961</v>
      </c>
      <c r="D329" s="199">
        <f t="shared" ref="D329:D392" si="50">IFERROR(C329/B329,"")</f>
        <v>0.77003205128205132</v>
      </c>
      <c r="E329" s="173">
        <v>837</v>
      </c>
      <c r="F329" s="173">
        <v>618</v>
      </c>
      <c r="G329" s="199">
        <f t="shared" ref="G329:G392" si="51">IFERROR(F329/E329,"")</f>
        <v>0.73835125448028671</v>
      </c>
      <c r="H329" s="199">
        <f t="shared" ref="H329:H392" si="52">IFERROR(B329/E329-1,"")</f>
        <v>0.49103942652329757</v>
      </c>
      <c r="I329" s="199">
        <f t="shared" ref="I329:I392" si="53">IFERROR(C329/F329-1,"")</f>
        <v>0.55501618122977336</v>
      </c>
      <c r="J329" s="199">
        <f t="shared" ref="J329:J392" si="54">IFERROR(D329-G329,"")</f>
        <v>3.168079680176461E-2</v>
      </c>
      <c r="K329" s="173">
        <v>6034</v>
      </c>
      <c r="L329" s="173">
        <v>4168</v>
      </c>
      <c r="M329" s="199">
        <f t="shared" ref="M329:M392" si="55">IFERROR(L329/K329,"")</f>
        <v>0.69075240304938679</v>
      </c>
      <c r="N329" s="173">
        <v>9750</v>
      </c>
      <c r="O329" s="173">
        <v>6360</v>
      </c>
      <c r="P329" s="199">
        <f t="shared" ref="P329:P392" si="56">IFERROR(O329/N329,"")</f>
        <v>0.65230769230769226</v>
      </c>
      <c r="Q329" s="199">
        <f t="shared" ref="Q329:Q392" si="57">IFERROR(K329/N329-1,"")</f>
        <v>-0.38112820512820511</v>
      </c>
      <c r="R329" s="199">
        <f t="shared" ref="R329:R392" si="58">IFERROR(L329/O329-1,"")</f>
        <v>-0.3446540880503145</v>
      </c>
      <c r="S329" s="199">
        <f t="shared" ref="S329:S392" si="59">IFERROR(M329-P329,"")</f>
        <v>3.8444710741694532E-2</v>
      </c>
    </row>
    <row r="330" spans="1:19" ht="16.5" thickTop="1" thickBot="1" x14ac:dyDescent="0.3">
      <c r="A330" s="200" t="s">
        <v>293</v>
      </c>
      <c r="B330" s="280">
        <v>1192</v>
      </c>
      <c r="C330" s="201">
        <v>909</v>
      </c>
      <c r="D330" s="202">
        <f t="shared" si="50"/>
        <v>0.76258389261744963</v>
      </c>
      <c r="E330" s="203">
        <v>660</v>
      </c>
      <c r="F330" s="201">
        <v>511</v>
      </c>
      <c r="G330" s="202">
        <f t="shared" si="51"/>
        <v>0.77424242424242429</v>
      </c>
      <c r="H330" s="202">
        <f t="shared" si="52"/>
        <v>0.80606060606060614</v>
      </c>
      <c r="I330" s="202">
        <f t="shared" si="53"/>
        <v>0.77886497064579263</v>
      </c>
      <c r="J330" s="204">
        <f t="shared" si="54"/>
        <v>-1.1658531624974655E-2</v>
      </c>
      <c r="K330" s="205">
        <v>10134</v>
      </c>
      <c r="L330" s="201">
        <v>6938</v>
      </c>
      <c r="M330" s="202">
        <f t="shared" si="55"/>
        <v>0.68462601144661539</v>
      </c>
      <c r="N330" s="203">
        <v>1260</v>
      </c>
      <c r="O330" s="201">
        <v>918</v>
      </c>
      <c r="P330" s="202">
        <f t="shared" si="56"/>
        <v>0.72857142857142854</v>
      </c>
      <c r="Q330" s="202">
        <f t="shared" si="57"/>
        <v>7.0428571428571427</v>
      </c>
      <c r="R330" s="202">
        <f t="shared" si="58"/>
        <v>6.5577342047930287</v>
      </c>
      <c r="S330" s="204">
        <f t="shared" si="59"/>
        <v>-4.3945417124813146E-2</v>
      </c>
    </row>
    <row r="331" spans="1:19" ht="14.25" thickTop="1" x14ac:dyDescent="0.25">
      <c r="A331" s="206" t="s">
        <v>349</v>
      </c>
      <c r="B331" s="206">
        <v>1192</v>
      </c>
      <c r="C331" s="173">
        <v>909</v>
      </c>
      <c r="D331" s="199">
        <f t="shared" si="50"/>
        <v>0.76258389261744963</v>
      </c>
      <c r="E331" s="173">
        <v>660</v>
      </c>
      <c r="F331" s="173">
        <v>511</v>
      </c>
      <c r="G331" s="199">
        <f t="shared" si="51"/>
        <v>0.77424242424242429</v>
      </c>
      <c r="H331" s="199">
        <f t="shared" si="52"/>
        <v>0.80606060606060614</v>
      </c>
      <c r="I331" s="199">
        <f t="shared" si="53"/>
        <v>0.77886497064579263</v>
      </c>
      <c r="J331" s="199">
        <f t="shared" si="54"/>
        <v>-1.1658531624974655E-2</v>
      </c>
      <c r="K331" s="173">
        <v>9998</v>
      </c>
      <c r="L331" s="173">
        <v>6842</v>
      </c>
      <c r="M331" s="199">
        <f t="shared" si="55"/>
        <v>0.68433686737347466</v>
      </c>
      <c r="N331" s="173">
        <v>1260</v>
      </c>
      <c r="O331" s="173">
        <v>918</v>
      </c>
      <c r="P331" s="199">
        <f t="shared" si="56"/>
        <v>0.72857142857142854</v>
      </c>
      <c r="Q331" s="199">
        <f t="shared" si="57"/>
        <v>6.9349206349206352</v>
      </c>
      <c r="R331" s="199">
        <f t="shared" si="58"/>
        <v>6.4531590413943354</v>
      </c>
      <c r="S331" s="199">
        <f t="shared" si="59"/>
        <v>-4.4234561197953881E-2</v>
      </c>
    </row>
    <row r="332" spans="1:19" ht="14.25" thickBot="1" x14ac:dyDescent="0.3">
      <c r="A332" s="206" t="s">
        <v>84</v>
      </c>
      <c r="B332" s="206">
        <v>0</v>
      </c>
      <c r="C332" s="173">
        <v>0</v>
      </c>
      <c r="D332" s="199" t="str">
        <f t="shared" si="50"/>
        <v/>
      </c>
      <c r="E332" s="173">
        <v>0</v>
      </c>
      <c r="F332" s="173">
        <v>0</v>
      </c>
      <c r="G332" s="199" t="str">
        <f t="shared" si="51"/>
        <v/>
      </c>
      <c r="H332" s="199" t="str">
        <f t="shared" si="52"/>
        <v/>
      </c>
      <c r="I332" s="199" t="str">
        <f t="shared" si="53"/>
        <v/>
      </c>
      <c r="J332" s="199" t="str">
        <f t="shared" si="54"/>
        <v/>
      </c>
      <c r="K332" s="173">
        <v>136</v>
      </c>
      <c r="L332" s="173">
        <v>96</v>
      </c>
      <c r="M332" s="199">
        <f t="shared" si="55"/>
        <v>0.70588235294117652</v>
      </c>
      <c r="N332" s="173">
        <v>0</v>
      </c>
      <c r="O332" s="173">
        <v>0</v>
      </c>
      <c r="P332" s="199" t="str">
        <f t="shared" si="56"/>
        <v/>
      </c>
      <c r="Q332" s="199" t="str">
        <f t="shared" si="57"/>
        <v/>
      </c>
      <c r="R332" s="199" t="str">
        <f t="shared" si="58"/>
        <v/>
      </c>
      <c r="S332" s="199" t="str">
        <f t="shared" si="59"/>
        <v/>
      </c>
    </row>
    <row r="333" spans="1:19" ht="16.5" thickTop="1" thickBot="1" x14ac:dyDescent="0.3">
      <c r="A333" s="200" t="s">
        <v>295</v>
      </c>
      <c r="B333" s="280">
        <v>1152</v>
      </c>
      <c r="C333" s="201">
        <v>1040</v>
      </c>
      <c r="D333" s="202">
        <f t="shared" si="50"/>
        <v>0.90277777777777779</v>
      </c>
      <c r="E333" s="203">
        <v>1152</v>
      </c>
      <c r="F333" s="201">
        <v>1006</v>
      </c>
      <c r="G333" s="202">
        <f t="shared" si="51"/>
        <v>0.87326388888888884</v>
      </c>
      <c r="H333" s="202">
        <f t="shared" si="52"/>
        <v>0</v>
      </c>
      <c r="I333" s="202">
        <f t="shared" si="53"/>
        <v>3.3797216699801291E-2</v>
      </c>
      <c r="J333" s="204">
        <f t="shared" si="54"/>
        <v>2.9513888888888951E-2</v>
      </c>
      <c r="K333" s="205">
        <v>13889</v>
      </c>
      <c r="L333" s="201">
        <v>11087</v>
      </c>
      <c r="M333" s="202">
        <f t="shared" si="55"/>
        <v>0.79825761393908845</v>
      </c>
      <c r="N333" s="203">
        <v>14030</v>
      </c>
      <c r="O333" s="201">
        <v>10400</v>
      </c>
      <c r="P333" s="202">
        <f t="shared" si="56"/>
        <v>0.74126870990734139</v>
      </c>
      <c r="Q333" s="202">
        <f t="shared" si="57"/>
        <v>-1.0049893086243711E-2</v>
      </c>
      <c r="R333" s="202">
        <f t="shared" si="58"/>
        <v>6.6057692307692317E-2</v>
      </c>
      <c r="S333" s="204">
        <f t="shared" si="59"/>
        <v>5.6988904031747056E-2</v>
      </c>
    </row>
    <row r="334" spans="1:19" ht="15" thickTop="1" thickBot="1" x14ac:dyDescent="0.3">
      <c r="A334" s="206" t="s">
        <v>350</v>
      </c>
      <c r="B334" s="206">
        <v>1152</v>
      </c>
      <c r="C334" s="173">
        <v>1040</v>
      </c>
      <c r="D334" s="199">
        <f t="shared" si="50"/>
        <v>0.90277777777777779</v>
      </c>
      <c r="E334" s="173">
        <v>1152</v>
      </c>
      <c r="F334" s="173">
        <v>1006</v>
      </c>
      <c r="G334" s="199">
        <f t="shared" si="51"/>
        <v>0.87326388888888884</v>
      </c>
      <c r="H334" s="199">
        <f t="shared" si="52"/>
        <v>0</v>
      </c>
      <c r="I334" s="199">
        <f t="shared" si="53"/>
        <v>3.3797216699801291E-2</v>
      </c>
      <c r="J334" s="199">
        <f t="shared" si="54"/>
        <v>2.9513888888888951E-2</v>
      </c>
      <c r="K334" s="173">
        <v>13889</v>
      </c>
      <c r="L334" s="173">
        <v>11087</v>
      </c>
      <c r="M334" s="199">
        <f t="shared" si="55"/>
        <v>0.79825761393908845</v>
      </c>
      <c r="N334" s="173">
        <v>14030</v>
      </c>
      <c r="O334" s="173">
        <v>10400</v>
      </c>
      <c r="P334" s="199">
        <f t="shared" si="56"/>
        <v>0.74126870990734139</v>
      </c>
      <c r="Q334" s="199">
        <f t="shared" si="57"/>
        <v>-1.0049893086243711E-2</v>
      </c>
      <c r="R334" s="199">
        <f t="shared" si="58"/>
        <v>6.6057692307692317E-2</v>
      </c>
      <c r="S334" s="199">
        <f t="shared" si="59"/>
        <v>5.6988904031747056E-2</v>
      </c>
    </row>
    <row r="335" spans="1:19" ht="16.5" thickTop="1" thickBot="1" x14ac:dyDescent="0.3">
      <c r="A335" s="200" t="s">
        <v>283</v>
      </c>
      <c r="B335" s="280">
        <v>1140</v>
      </c>
      <c r="C335" s="201">
        <v>859</v>
      </c>
      <c r="D335" s="202">
        <f t="shared" si="50"/>
        <v>0.75350877192982457</v>
      </c>
      <c r="E335" s="203">
        <v>0</v>
      </c>
      <c r="F335" s="201">
        <v>0</v>
      </c>
      <c r="G335" s="202" t="str">
        <f t="shared" si="51"/>
        <v/>
      </c>
      <c r="H335" s="202" t="str">
        <f t="shared" si="52"/>
        <v/>
      </c>
      <c r="I335" s="202" t="str">
        <f t="shared" si="53"/>
        <v/>
      </c>
      <c r="J335" s="204" t="str">
        <f t="shared" si="54"/>
        <v/>
      </c>
      <c r="K335" s="205">
        <v>8953</v>
      </c>
      <c r="L335" s="201">
        <v>6202</v>
      </c>
      <c r="M335" s="202">
        <f t="shared" si="55"/>
        <v>0.6927286942924159</v>
      </c>
      <c r="N335" s="203">
        <v>0</v>
      </c>
      <c r="O335" s="201">
        <v>0</v>
      </c>
      <c r="P335" s="202" t="str">
        <f t="shared" si="56"/>
        <v/>
      </c>
      <c r="Q335" s="202" t="str">
        <f t="shared" si="57"/>
        <v/>
      </c>
      <c r="R335" s="202" t="str">
        <f t="shared" si="58"/>
        <v/>
      </c>
      <c r="S335" s="204" t="str">
        <f t="shared" si="59"/>
        <v/>
      </c>
    </row>
    <row r="336" spans="1:19" ht="15" thickTop="1" thickBot="1" x14ac:dyDescent="0.3">
      <c r="A336" s="206" t="s">
        <v>349</v>
      </c>
      <c r="B336" s="206">
        <v>1140</v>
      </c>
      <c r="C336" s="173">
        <v>859</v>
      </c>
      <c r="D336" s="199">
        <f t="shared" si="50"/>
        <v>0.75350877192982457</v>
      </c>
      <c r="E336" s="173">
        <v>0</v>
      </c>
      <c r="F336" s="173">
        <v>0</v>
      </c>
      <c r="G336" s="199" t="str">
        <f t="shared" si="51"/>
        <v/>
      </c>
      <c r="H336" s="199" t="str">
        <f t="shared" si="52"/>
        <v/>
      </c>
      <c r="I336" s="199" t="str">
        <f t="shared" si="53"/>
        <v/>
      </c>
      <c r="J336" s="199" t="str">
        <f t="shared" si="54"/>
        <v/>
      </c>
      <c r="K336" s="173">
        <v>8953</v>
      </c>
      <c r="L336" s="173">
        <v>6202</v>
      </c>
      <c r="M336" s="199">
        <f t="shared" si="55"/>
        <v>0.6927286942924159</v>
      </c>
      <c r="N336" s="173">
        <v>0</v>
      </c>
      <c r="O336" s="173">
        <v>0</v>
      </c>
      <c r="P336" s="199" t="str">
        <f t="shared" si="56"/>
        <v/>
      </c>
      <c r="Q336" s="199" t="str">
        <f t="shared" si="57"/>
        <v/>
      </c>
      <c r="R336" s="199" t="str">
        <f t="shared" si="58"/>
        <v/>
      </c>
      <c r="S336" s="199" t="str">
        <f t="shared" si="59"/>
        <v/>
      </c>
    </row>
    <row r="337" spans="1:19" ht="16.5" thickTop="1" thickBot="1" x14ac:dyDescent="0.3">
      <c r="A337" s="200" t="s">
        <v>391</v>
      </c>
      <c r="B337" s="280">
        <v>1109</v>
      </c>
      <c r="C337" s="201">
        <v>855</v>
      </c>
      <c r="D337" s="202">
        <f t="shared" si="50"/>
        <v>0.77096483318304776</v>
      </c>
      <c r="E337" s="203">
        <v>2005</v>
      </c>
      <c r="F337" s="201">
        <v>1566</v>
      </c>
      <c r="G337" s="202">
        <f t="shared" si="51"/>
        <v>0.78104738154613462</v>
      </c>
      <c r="H337" s="202">
        <f t="shared" si="52"/>
        <v>-0.44688279301745637</v>
      </c>
      <c r="I337" s="202">
        <f t="shared" si="53"/>
        <v>-0.45402298850574707</v>
      </c>
      <c r="J337" s="204">
        <f t="shared" si="54"/>
        <v>-1.0082548363086863E-2</v>
      </c>
      <c r="K337" s="205">
        <v>5638</v>
      </c>
      <c r="L337" s="201">
        <v>4632</v>
      </c>
      <c r="M337" s="202">
        <f t="shared" si="55"/>
        <v>0.8215679318907414</v>
      </c>
      <c r="N337" s="203">
        <v>14021</v>
      </c>
      <c r="O337" s="201">
        <v>10433</v>
      </c>
      <c r="P337" s="202">
        <f t="shared" si="56"/>
        <v>0.74409813850652595</v>
      </c>
      <c r="Q337" s="202">
        <f t="shared" si="57"/>
        <v>-0.59788888096426795</v>
      </c>
      <c r="R337" s="202">
        <f t="shared" si="58"/>
        <v>-0.55602415412632999</v>
      </c>
      <c r="S337" s="204">
        <f t="shared" si="59"/>
        <v>7.7469793384215446E-2</v>
      </c>
    </row>
    <row r="338" spans="1:19" ht="14.25" thickTop="1" x14ac:dyDescent="0.25">
      <c r="A338" s="206" t="s">
        <v>350</v>
      </c>
      <c r="B338" s="206">
        <v>1109</v>
      </c>
      <c r="C338" s="173">
        <v>855</v>
      </c>
      <c r="D338" s="199">
        <f t="shared" si="50"/>
        <v>0.77096483318304776</v>
      </c>
      <c r="E338" s="173">
        <v>0</v>
      </c>
      <c r="F338" s="173">
        <v>0</v>
      </c>
      <c r="G338" s="199" t="str">
        <f t="shared" si="51"/>
        <v/>
      </c>
      <c r="H338" s="199" t="str">
        <f t="shared" si="52"/>
        <v/>
      </c>
      <c r="I338" s="199" t="str">
        <f t="shared" si="53"/>
        <v/>
      </c>
      <c r="J338" s="199" t="str">
        <f t="shared" si="54"/>
        <v/>
      </c>
      <c r="K338" s="173">
        <v>1383</v>
      </c>
      <c r="L338" s="173">
        <v>1085</v>
      </c>
      <c r="M338" s="199">
        <f t="shared" si="55"/>
        <v>0.78452639190166307</v>
      </c>
      <c r="N338" s="173">
        <v>0</v>
      </c>
      <c r="O338" s="173">
        <v>0</v>
      </c>
      <c r="P338" s="199" t="str">
        <f t="shared" si="56"/>
        <v/>
      </c>
      <c r="Q338" s="199" t="str">
        <f t="shared" si="57"/>
        <v/>
      </c>
      <c r="R338" s="199" t="str">
        <f t="shared" si="58"/>
        <v/>
      </c>
      <c r="S338" s="199" t="str">
        <f t="shared" si="59"/>
        <v/>
      </c>
    </row>
    <row r="339" spans="1:19" ht="14.25" thickBot="1" x14ac:dyDescent="0.3">
      <c r="A339" s="206" t="s">
        <v>353</v>
      </c>
      <c r="B339" s="206">
        <v>0</v>
      </c>
      <c r="C339" s="173">
        <v>0</v>
      </c>
      <c r="D339" s="199" t="str">
        <f t="shared" si="50"/>
        <v/>
      </c>
      <c r="E339" s="173">
        <v>2005</v>
      </c>
      <c r="F339" s="173">
        <v>1566</v>
      </c>
      <c r="G339" s="199">
        <f t="shared" si="51"/>
        <v>0.78104738154613462</v>
      </c>
      <c r="H339" s="199">
        <f t="shared" si="52"/>
        <v>-1</v>
      </c>
      <c r="I339" s="199">
        <f t="shared" si="53"/>
        <v>-1</v>
      </c>
      <c r="J339" s="199" t="str">
        <f t="shared" si="54"/>
        <v/>
      </c>
      <c r="K339" s="173">
        <v>4255</v>
      </c>
      <c r="L339" s="173">
        <v>3547</v>
      </c>
      <c r="M339" s="199">
        <f t="shared" si="55"/>
        <v>0.8336075205640423</v>
      </c>
      <c r="N339" s="173">
        <v>14021</v>
      </c>
      <c r="O339" s="173">
        <v>10433</v>
      </c>
      <c r="P339" s="199">
        <f t="shared" si="56"/>
        <v>0.74409813850652595</v>
      </c>
      <c r="Q339" s="199">
        <f t="shared" si="57"/>
        <v>-0.69652663861350828</v>
      </c>
      <c r="R339" s="199">
        <f t="shared" si="58"/>
        <v>-0.66002108693568484</v>
      </c>
      <c r="S339" s="199">
        <f t="shared" si="59"/>
        <v>8.9509382057516351E-2</v>
      </c>
    </row>
    <row r="340" spans="1:19" ht="16.5" thickTop="1" thickBot="1" x14ac:dyDescent="0.3">
      <c r="A340" s="200" t="s">
        <v>290</v>
      </c>
      <c r="B340" s="280">
        <v>1056</v>
      </c>
      <c r="C340" s="201">
        <v>970</v>
      </c>
      <c r="D340" s="202">
        <f t="shared" si="50"/>
        <v>0.91856060606060608</v>
      </c>
      <c r="E340" s="203">
        <v>1160</v>
      </c>
      <c r="F340" s="201">
        <v>1066</v>
      </c>
      <c r="G340" s="202">
        <f t="shared" si="51"/>
        <v>0.91896551724137931</v>
      </c>
      <c r="H340" s="202">
        <f t="shared" si="52"/>
        <v>-8.9655172413793061E-2</v>
      </c>
      <c r="I340" s="202">
        <f t="shared" si="53"/>
        <v>-9.0056285178236384E-2</v>
      </c>
      <c r="J340" s="204">
        <f t="shared" si="54"/>
        <v>-4.0491118077323751E-4</v>
      </c>
      <c r="K340" s="205">
        <v>14612</v>
      </c>
      <c r="L340" s="201">
        <v>12148</v>
      </c>
      <c r="M340" s="202">
        <f t="shared" si="55"/>
        <v>0.83137147549958934</v>
      </c>
      <c r="N340" s="203">
        <v>13597</v>
      </c>
      <c r="O340" s="201">
        <v>11014</v>
      </c>
      <c r="P340" s="202">
        <f t="shared" si="56"/>
        <v>0.81003162462307865</v>
      </c>
      <c r="Q340" s="202">
        <f t="shared" si="57"/>
        <v>7.4648819592557203E-2</v>
      </c>
      <c r="R340" s="202">
        <f t="shared" si="58"/>
        <v>0.10295986925730882</v>
      </c>
      <c r="S340" s="204">
        <f t="shared" si="59"/>
        <v>2.1339850876510691E-2</v>
      </c>
    </row>
    <row r="341" spans="1:19" ht="15" thickTop="1" thickBot="1" x14ac:dyDescent="0.3">
      <c r="A341" s="206" t="s">
        <v>350</v>
      </c>
      <c r="B341" s="206">
        <v>1056</v>
      </c>
      <c r="C341" s="173">
        <v>970</v>
      </c>
      <c r="D341" s="199">
        <f t="shared" si="50"/>
        <v>0.91856060606060608</v>
      </c>
      <c r="E341" s="173">
        <v>1160</v>
      </c>
      <c r="F341" s="173">
        <v>1066</v>
      </c>
      <c r="G341" s="199">
        <f t="shared" si="51"/>
        <v>0.91896551724137931</v>
      </c>
      <c r="H341" s="199">
        <f t="shared" si="52"/>
        <v>-8.9655172413793061E-2</v>
      </c>
      <c r="I341" s="199">
        <f t="shared" si="53"/>
        <v>-9.0056285178236384E-2</v>
      </c>
      <c r="J341" s="199">
        <f t="shared" si="54"/>
        <v>-4.0491118077323751E-4</v>
      </c>
      <c r="K341" s="173">
        <v>14612</v>
      </c>
      <c r="L341" s="173">
        <v>12148</v>
      </c>
      <c r="M341" s="199">
        <f t="shared" si="55"/>
        <v>0.83137147549958934</v>
      </c>
      <c r="N341" s="173">
        <v>13597</v>
      </c>
      <c r="O341" s="173">
        <v>11014</v>
      </c>
      <c r="P341" s="199">
        <f t="shared" si="56"/>
        <v>0.81003162462307865</v>
      </c>
      <c r="Q341" s="199">
        <f t="shared" si="57"/>
        <v>7.4648819592557203E-2</v>
      </c>
      <c r="R341" s="199">
        <f t="shared" si="58"/>
        <v>0.10295986925730882</v>
      </c>
      <c r="S341" s="199">
        <f t="shared" si="59"/>
        <v>2.1339850876510691E-2</v>
      </c>
    </row>
    <row r="342" spans="1:19" ht="16.5" thickTop="1" thickBot="1" x14ac:dyDescent="0.3">
      <c r="A342" s="200" t="s">
        <v>289</v>
      </c>
      <c r="B342" s="280">
        <v>1056</v>
      </c>
      <c r="C342" s="201">
        <v>988</v>
      </c>
      <c r="D342" s="202">
        <f t="shared" si="50"/>
        <v>0.93560606060606055</v>
      </c>
      <c r="E342" s="203">
        <v>1160</v>
      </c>
      <c r="F342" s="201">
        <v>1090</v>
      </c>
      <c r="G342" s="202">
        <f t="shared" si="51"/>
        <v>0.93965517241379315</v>
      </c>
      <c r="H342" s="202">
        <f t="shared" si="52"/>
        <v>-8.9655172413793061E-2</v>
      </c>
      <c r="I342" s="202">
        <f t="shared" si="53"/>
        <v>-9.3577981651376096E-2</v>
      </c>
      <c r="J342" s="204">
        <f t="shared" si="54"/>
        <v>-4.0491118077325972E-3</v>
      </c>
      <c r="K342" s="205">
        <v>14516</v>
      </c>
      <c r="L342" s="201">
        <v>13091</v>
      </c>
      <c r="M342" s="202">
        <f t="shared" si="55"/>
        <v>0.90183246073298429</v>
      </c>
      <c r="N342" s="203">
        <v>15044</v>
      </c>
      <c r="O342" s="201">
        <v>12870</v>
      </c>
      <c r="P342" s="202">
        <f t="shared" si="56"/>
        <v>0.85549056102100507</v>
      </c>
      <c r="Q342" s="202">
        <f t="shared" si="57"/>
        <v>-3.5097048657272034E-2</v>
      </c>
      <c r="R342" s="202">
        <f t="shared" si="58"/>
        <v>1.7171717171717171E-2</v>
      </c>
      <c r="S342" s="204">
        <f t="shared" si="59"/>
        <v>4.6341899711979218E-2</v>
      </c>
    </row>
    <row r="343" spans="1:19" ht="15" thickTop="1" thickBot="1" x14ac:dyDescent="0.3">
      <c r="A343" s="206" t="s">
        <v>350</v>
      </c>
      <c r="B343" s="206">
        <v>1056</v>
      </c>
      <c r="C343" s="173">
        <v>988</v>
      </c>
      <c r="D343" s="199">
        <f t="shared" si="50"/>
        <v>0.93560606060606055</v>
      </c>
      <c r="E343" s="173">
        <v>1160</v>
      </c>
      <c r="F343" s="173">
        <v>1090</v>
      </c>
      <c r="G343" s="199">
        <f t="shared" si="51"/>
        <v>0.93965517241379315</v>
      </c>
      <c r="H343" s="199">
        <f t="shared" si="52"/>
        <v>-8.9655172413793061E-2</v>
      </c>
      <c r="I343" s="199">
        <f t="shared" si="53"/>
        <v>-9.3577981651376096E-2</v>
      </c>
      <c r="J343" s="199">
        <f t="shared" si="54"/>
        <v>-4.0491118077325972E-3</v>
      </c>
      <c r="K343" s="173">
        <v>14516</v>
      </c>
      <c r="L343" s="173">
        <v>13091</v>
      </c>
      <c r="M343" s="199">
        <f t="shared" si="55"/>
        <v>0.90183246073298429</v>
      </c>
      <c r="N343" s="173">
        <v>15044</v>
      </c>
      <c r="O343" s="173">
        <v>12870</v>
      </c>
      <c r="P343" s="199">
        <f t="shared" si="56"/>
        <v>0.85549056102100507</v>
      </c>
      <c r="Q343" s="199">
        <f t="shared" si="57"/>
        <v>-3.5097048657272034E-2</v>
      </c>
      <c r="R343" s="199">
        <f t="shared" si="58"/>
        <v>1.7171717171717171E-2</v>
      </c>
      <c r="S343" s="199">
        <f t="shared" si="59"/>
        <v>4.6341899711979218E-2</v>
      </c>
    </row>
    <row r="344" spans="1:19" ht="16.5" thickTop="1" thickBot="1" x14ac:dyDescent="0.3">
      <c r="A344" s="200" t="s">
        <v>301</v>
      </c>
      <c r="B344" s="280">
        <v>986</v>
      </c>
      <c r="C344" s="201">
        <v>818</v>
      </c>
      <c r="D344" s="202">
        <f t="shared" si="50"/>
        <v>0.82961460446247459</v>
      </c>
      <c r="E344" s="203">
        <v>0</v>
      </c>
      <c r="F344" s="201">
        <v>0</v>
      </c>
      <c r="G344" s="202" t="str">
        <f t="shared" si="51"/>
        <v/>
      </c>
      <c r="H344" s="202" t="str">
        <f t="shared" si="52"/>
        <v/>
      </c>
      <c r="I344" s="202" t="str">
        <f t="shared" si="53"/>
        <v/>
      </c>
      <c r="J344" s="204" t="str">
        <f t="shared" si="54"/>
        <v/>
      </c>
      <c r="K344" s="205">
        <v>12800</v>
      </c>
      <c r="L344" s="201">
        <v>8210</v>
      </c>
      <c r="M344" s="202">
        <f t="shared" si="55"/>
        <v>0.64140624999999996</v>
      </c>
      <c r="N344" s="203">
        <v>0</v>
      </c>
      <c r="O344" s="201">
        <v>0</v>
      </c>
      <c r="P344" s="202" t="str">
        <f t="shared" si="56"/>
        <v/>
      </c>
      <c r="Q344" s="202" t="str">
        <f t="shared" si="57"/>
        <v/>
      </c>
      <c r="R344" s="202" t="str">
        <f t="shared" si="58"/>
        <v/>
      </c>
      <c r="S344" s="204" t="str">
        <f t="shared" si="59"/>
        <v/>
      </c>
    </row>
    <row r="345" spans="1:19" ht="14.25" thickTop="1" x14ac:dyDescent="0.25">
      <c r="A345" s="206" t="s">
        <v>349</v>
      </c>
      <c r="B345" s="206">
        <v>986</v>
      </c>
      <c r="C345" s="173">
        <v>818</v>
      </c>
      <c r="D345" s="199">
        <f t="shared" si="50"/>
        <v>0.82961460446247459</v>
      </c>
      <c r="E345" s="173">
        <v>0</v>
      </c>
      <c r="F345" s="173">
        <v>0</v>
      </c>
      <c r="G345" s="199" t="str">
        <f t="shared" si="51"/>
        <v/>
      </c>
      <c r="H345" s="199" t="str">
        <f t="shared" si="52"/>
        <v/>
      </c>
      <c r="I345" s="199" t="str">
        <f t="shared" si="53"/>
        <v/>
      </c>
      <c r="J345" s="199" t="str">
        <f t="shared" si="54"/>
        <v/>
      </c>
      <c r="K345" s="173">
        <v>12656</v>
      </c>
      <c r="L345" s="173">
        <v>8098</v>
      </c>
      <c r="M345" s="199">
        <f t="shared" si="55"/>
        <v>0.63985461441213654</v>
      </c>
      <c r="N345" s="173">
        <v>0</v>
      </c>
      <c r="O345" s="173">
        <v>0</v>
      </c>
      <c r="P345" s="199" t="str">
        <f t="shared" si="56"/>
        <v/>
      </c>
      <c r="Q345" s="199" t="str">
        <f t="shared" si="57"/>
        <v/>
      </c>
      <c r="R345" s="199" t="str">
        <f t="shared" si="58"/>
        <v/>
      </c>
      <c r="S345" s="199" t="str">
        <f t="shared" si="59"/>
        <v/>
      </c>
    </row>
    <row r="346" spans="1:19" ht="14.25" thickBot="1" x14ac:dyDescent="0.3">
      <c r="A346" s="206" t="s">
        <v>103</v>
      </c>
      <c r="B346" s="206">
        <v>0</v>
      </c>
      <c r="C346" s="173">
        <v>0</v>
      </c>
      <c r="D346" s="199" t="str">
        <f t="shared" si="50"/>
        <v/>
      </c>
      <c r="E346" s="173">
        <v>0</v>
      </c>
      <c r="F346" s="173">
        <v>0</v>
      </c>
      <c r="G346" s="199" t="str">
        <f t="shared" si="51"/>
        <v/>
      </c>
      <c r="H346" s="199" t="str">
        <f t="shared" si="52"/>
        <v/>
      </c>
      <c r="I346" s="199" t="str">
        <f t="shared" si="53"/>
        <v/>
      </c>
      <c r="J346" s="199" t="str">
        <f t="shared" si="54"/>
        <v/>
      </c>
      <c r="K346" s="173">
        <v>144</v>
      </c>
      <c r="L346" s="173">
        <v>112</v>
      </c>
      <c r="M346" s="199">
        <f t="shared" si="55"/>
        <v>0.77777777777777779</v>
      </c>
      <c r="N346" s="173">
        <v>0</v>
      </c>
      <c r="O346" s="173">
        <v>0</v>
      </c>
      <c r="P346" s="199" t="str">
        <f t="shared" si="56"/>
        <v/>
      </c>
      <c r="Q346" s="199" t="str">
        <f t="shared" si="57"/>
        <v/>
      </c>
      <c r="R346" s="199" t="str">
        <f t="shared" si="58"/>
        <v/>
      </c>
      <c r="S346" s="199" t="str">
        <f t="shared" si="59"/>
        <v/>
      </c>
    </row>
    <row r="347" spans="1:19" ht="16.5" thickTop="1" thickBot="1" x14ac:dyDescent="0.3">
      <c r="A347" s="200" t="s">
        <v>337</v>
      </c>
      <c r="B347" s="280">
        <v>896</v>
      </c>
      <c r="C347" s="201">
        <v>535</v>
      </c>
      <c r="D347" s="202">
        <f t="shared" si="50"/>
        <v>0.5970982142857143</v>
      </c>
      <c r="E347" s="203">
        <v>0</v>
      </c>
      <c r="F347" s="201">
        <v>0</v>
      </c>
      <c r="G347" s="202" t="str">
        <f t="shared" si="51"/>
        <v/>
      </c>
      <c r="H347" s="202" t="str">
        <f t="shared" si="52"/>
        <v/>
      </c>
      <c r="I347" s="202" t="str">
        <f t="shared" si="53"/>
        <v/>
      </c>
      <c r="J347" s="204" t="str">
        <f t="shared" si="54"/>
        <v/>
      </c>
      <c r="K347" s="205">
        <v>4418</v>
      </c>
      <c r="L347" s="201">
        <v>3026</v>
      </c>
      <c r="M347" s="202">
        <f t="shared" si="55"/>
        <v>0.68492530556813036</v>
      </c>
      <c r="N347" s="203">
        <v>76</v>
      </c>
      <c r="O347" s="201">
        <v>0</v>
      </c>
      <c r="P347" s="202">
        <f t="shared" si="56"/>
        <v>0</v>
      </c>
      <c r="Q347" s="202">
        <f t="shared" si="57"/>
        <v>57.131578947368418</v>
      </c>
      <c r="R347" s="202" t="str">
        <f t="shared" si="58"/>
        <v/>
      </c>
      <c r="S347" s="204">
        <f t="shared" si="59"/>
        <v>0.68492530556813036</v>
      </c>
    </row>
    <row r="348" spans="1:19" ht="14.25" thickTop="1" x14ac:dyDescent="0.25">
      <c r="A348" s="206" t="s">
        <v>349</v>
      </c>
      <c r="B348" s="206">
        <v>896</v>
      </c>
      <c r="C348" s="173">
        <v>535</v>
      </c>
      <c r="D348" s="199">
        <f t="shared" si="50"/>
        <v>0.5970982142857143</v>
      </c>
      <c r="E348" s="173">
        <v>0</v>
      </c>
      <c r="F348" s="173">
        <v>0</v>
      </c>
      <c r="G348" s="199" t="str">
        <f t="shared" si="51"/>
        <v/>
      </c>
      <c r="H348" s="199" t="str">
        <f t="shared" si="52"/>
        <v/>
      </c>
      <c r="I348" s="199" t="str">
        <f t="shared" si="53"/>
        <v/>
      </c>
      <c r="J348" s="199" t="str">
        <f t="shared" si="54"/>
        <v/>
      </c>
      <c r="K348" s="173">
        <v>4342</v>
      </c>
      <c r="L348" s="173">
        <v>2988</v>
      </c>
      <c r="M348" s="199">
        <f t="shared" si="55"/>
        <v>0.68816213726393372</v>
      </c>
      <c r="N348" s="173">
        <v>0</v>
      </c>
      <c r="O348" s="173">
        <v>0</v>
      </c>
      <c r="P348" s="199" t="str">
        <f t="shared" si="56"/>
        <v/>
      </c>
      <c r="Q348" s="199" t="str">
        <f t="shared" si="57"/>
        <v/>
      </c>
      <c r="R348" s="199" t="str">
        <f t="shared" si="58"/>
        <v/>
      </c>
      <c r="S348" s="199" t="str">
        <f t="shared" si="59"/>
        <v/>
      </c>
    </row>
    <row r="349" spans="1:19" x14ac:dyDescent="0.25">
      <c r="A349" s="206" t="s">
        <v>352</v>
      </c>
      <c r="B349" s="206">
        <v>0</v>
      </c>
      <c r="C349" s="173">
        <v>0</v>
      </c>
      <c r="D349" s="199" t="str">
        <f t="shared" si="50"/>
        <v/>
      </c>
      <c r="E349" s="173">
        <v>0</v>
      </c>
      <c r="F349" s="173">
        <v>0</v>
      </c>
      <c r="G349" s="199" t="str">
        <f t="shared" si="51"/>
        <v/>
      </c>
      <c r="H349" s="199" t="str">
        <f t="shared" si="52"/>
        <v/>
      </c>
      <c r="I349" s="199" t="str">
        <f t="shared" si="53"/>
        <v/>
      </c>
      <c r="J349" s="199" t="str">
        <f t="shared" si="54"/>
        <v/>
      </c>
      <c r="K349" s="173">
        <v>38</v>
      </c>
      <c r="L349" s="173">
        <v>0</v>
      </c>
      <c r="M349" s="199">
        <f t="shared" si="55"/>
        <v>0</v>
      </c>
      <c r="N349" s="173">
        <v>76</v>
      </c>
      <c r="O349" s="173">
        <v>0</v>
      </c>
      <c r="P349" s="199">
        <f t="shared" si="56"/>
        <v>0</v>
      </c>
      <c r="Q349" s="199">
        <f t="shared" si="57"/>
        <v>-0.5</v>
      </c>
      <c r="R349" s="199" t="str">
        <f t="shared" si="58"/>
        <v/>
      </c>
      <c r="S349" s="199">
        <f t="shared" si="59"/>
        <v>0</v>
      </c>
    </row>
    <row r="350" spans="1:19" ht="14.25" thickBot="1" x14ac:dyDescent="0.3">
      <c r="A350" s="206" t="s">
        <v>351</v>
      </c>
      <c r="B350" s="206">
        <v>0</v>
      </c>
      <c r="C350" s="173">
        <v>0</v>
      </c>
      <c r="D350" s="199" t="str">
        <f t="shared" si="50"/>
        <v/>
      </c>
      <c r="E350" s="173">
        <v>0</v>
      </c>
      <c r="F350" s="173">
        <v>0</v>
      </c>
      <c r="G350" s="199" t="str">
        <f t="shared" si="51"/>
        <v/>
      </c>
      <c r="H350" s="199" t="str">
        <f t="shared" si="52"/>
        <v/>
      </c>
      <c r="I350" s="199" t="str">
        <f t="shared" si="53"/>
        <v/>
      </c>
      <c r="J350" s="199" t="str">
        <f t="shared" si="54"/>
        <v/>
      </c>
      <c r="K350" s="173">
        <v>38</v>
      </c>
      <c r="L350" s="173">
        <v>38</v>
      </c>
      <c r="M350" s="199">
        <f t="shared" si="55"/>
        <v>1</v>
      </c>
      <c r="N350" s="173">
        <v>0</v>
      </c>
      <c r="O350" s="173">
        <v>0</v>
      </c>
      <c r="P350" s="199" t="str">
        <f t="shared" si="56"/>
        <v/>
      </c>
      <c r="Q350" s="199" t="str">
        <f t="shared" si="57"/>
        <v/>
      </c>
      <c r="R350" s="199" t="str">
        <f t="shared" si="58"/>
        <v/>
      </c>
      <c r="S350" s="199" t="str">
        <f t="shared" si="59"/>
        <v/>
      </c>
    </row>
    <row r="351" spans="1:19" ht="16.5" thickTop="1" thickBot="1" x14ac:dyDescent="0.3">
      <c r="A351" s="200" t="s">
        <v>302</v>
      </c>
      <c r="B351" s="280">
        <v>883</v>
      </c>
      <c r="C351" s="201">
        <v>839</v>
      </c>
      <c r="D351" s="202">
        <f t="shared" si="50"/>
        <v>0.95016987542468856</v>
      </c>
      <c r="E351" s="203">
        <v>1002</v>
      </c>
      <c r="F351" s="201">
        <v>795</v>
      </c>
      <c r="G351" s="202">
        <f t="shared" si="51"/>
        <v>0.79341317365269459</v>
      </c>
      <c r="H351" s="202">
        <f t="shared" si="52"/>
        <v>-0.11876247504990023</v>
      </c>
      <c r="I351" s="202">
        <f t="shared" si="53"/>
        <v>5.5345911949685522E-2</v>
      </c>
      <c r="J351" s="204">
        <f t="shared" si="54"/>
        <v>0.15675670177199397</v>
      </c>
      <c r="K351" s="205">
        <v>9521</v>
      </c>
      <c r="L351" s="201">
        <v>7757</v>
      </c>
      <c r="M351" s="202">
        <f t="shared" si="55"/>
        <v>0.814725343976473</v>
      </c>
      <c r="N351" s="203">
        <v>9874</v>
      </c>
      <c r="O351" s="201">
        <v>7723</v>
      </c>
      <c r="P351" s="202">
        <f t="shared" si="56"/>
        <v>0.78215515495240029</v>
      </c>
      <c r="Q351" s="202">
        <f t="shared" si="57"/>
        <v>-3.5750455742353693E-2</v>
      </c>
      <c r="R351" s="202">
        <f t="shared" si="58"/>
        <v>4.4024342871940014E-3</v>
      </c>
      <c r="S351" s="204">
        <f t="shared" si="59"/>
        <v>3.2570189024072715E-2</v>
      </c>
    </row>
    <row r="352" spans="1:19" ht="14.25" thickTop="1" x14ac:dyDescent="0.25">
      <c r="A352" s="206" t="s">
        <v>350</v>
      </c>
      <c r="B352" s="206">
        <v>864</v>
      </c>
      <c r="C352" s="173">
        <v>820</v>
      </c>
      <c r="D352" s="199">
        <f t="shared" si="50"/>
        <v>0.94907407407407407</v>
      </c>
      <c r="E352" s="173">
        <v>964</v>
      </c>
      <c r="F352" s="173">
        <v>761</v>
      </c>
      <c r="G352" s="199">
        <f t="shared" si="51"/>
        <v>0.78941908713692943</v>
      </c>
      <c r="H352" s="199">
        <f t="shared" si="52"/>
        <v>-0.10373443983402486</v>
      </c>
      <c r="I352" s="199">
        <f t="shared" si="53"/>
        <v>7.7529566360052593E-2</v>
      </c>
      <c r="J352" s="199">
        <f t="shared" si="54"/>
        <v>0.15965498693714464</v>
      </c>
      <c r="K352" s="173">
        <v>9464</v>
      </c>
      <c r="L352" s="173">
        <v>7717</v>
      </c>
      <c r="M352" s="199">
        <f t="shared" si="55"/>
        <v>0.81540574809805577</v>
      </c>
      <c r="N352" s="173">
        <v>9836</v>
      </c>
      <c r="O352" s="173">
        <v>7689</v>
      </c>
      <c r="P352" s="199">
        <f t="shared" si="56"/>
        <v>0.78172021146807646</v>
      </c>
      <c r="Q352" s="199">
        <f t="shared" si="57"/>
        <v>-3.7820252135014276E-2</v>
      </c>
      <c r="R352" s="199">
        <f t="shared" si="58"/>
        <v>3.6415658733255363E-3</v>
      </c>
      <c r="S352" s="199">
        <f t="shared" si="59"/>
        <v>3.3685536629979307E-2</v>
      </c>
    </row>
    <row r="353" spans="1:19" ht="14.25" thickBot="1" x14ac:dyDescent="0.3">
      <c r="A353" s="206" t="s">
        <v>351</v>
      </c>
      <c r="B353" s="206">
        <v>19</v>
      </c>
      <c r="C353" s="173">
        <v>19</v>
      </c>
      <c r="D353" s="199">
        <f t="shared" si="50"/>
        <v>1</v>
      </c>
      <c r="E353" s="173">
        <v>38</v>
      </c>
      <c r="F353" s="173">
        <v>34</v>
      </c>
      <c r="G353" s="199">
        <f t="shared" si="51"/>
        <v>0.89473684210526316</v>
      </c>
      <c r="H353" s="199">
        <f t="shared" si="52"/>
        <v>-0.5</v>
      </c>
      <c r="I353" s="199">
        <f t="shared" si="53"/>
        <v>-0.44117647058823528</v>
      </c>
      <c r="J353" s="199">
        <f t="shared" si="54"/>
        <v>0.10526315789473684</v>
      </c>
      <c r="K353" s="173">
        <v>57</v>
      </c>
      <c r="L353" s="173">
        <v>40</v>
      </c>
      <c r="M353" s="199">
        <f t="shared" si="55"/>
        <v>0.70175438596491224</v>
      </c>
      <c r="N353" s="173">
        <v>38</v>
      </c>
      <c r="O353" s="173">
        <v>34</v>
      </c>
      <c r="P353" s="199">
        <f t="shared" si="56"/>
        <v>0.89473684210526316</v>
      </c>
      <c r="Q353" s="199">
        <f t="shared" si="57"/>
        <v>0.5</v>
      </c>
      <c r="R353" s="199">
        <f t="shared" si="58"/>
        <v>0.17647058823529416</v>
      </c>
      <c r="S353" s="199">
        <f t="shared" si="59"/>
        <v>-0.19298245614035092</v>
      </c>
    </row>
    <row r="354" spans="1:19" ht="16.5" thickTop="1" thickBot="1" x14ac:dyDescent="0.3">
      <c r="A354" s="200" t="s">
        <v>275</v>
      </c>
      <c r="B354" s="280">
        <v>868</v>
      </c>
      <c r="C354" s="201">
        <v>612</v>
      </c>
      <c r="D354" s="202">
        <f t="shared" si="50"/>
        <v>0.70506912442396308</v>
      </c>
      <c r="E354" s="203">
        <v>1060</v>
      </c>
      <c r="F354" s="201">
        <v>717</v>
      </c>
      <c r="G354" s="202">
        <f t="shared" si="51"/>
        <v>0.67641509433962266</v>
      </c>
      <c r="H354" s="202">
        <f t="shared" si="52"/>
        <v>-0.18113207547169807</v>
      </c>
      <c r="I354" s="202">
        <f t="shared" si="53"/>
        <v>-0.14644351464435146</v>
      </c>
      <c r="J354" s="204">
        <f t="shared" si="54"/>
        <v>2.8654030084340421E-2</v>
      </c>
      <c r="K354" s="205">
        <v>18530</v>
      </c>
      <c r="L354" s="201">
        <v>11501</v>
      </c>
      <c r="M354" s="202">
        <f t="shared" si="55"/>
        <v>0.62066918510523472</v>
      </c>
      <c r="N354" s="203">
        <v>2958</v>
      </c>
      <c r="O354" s="201">
        <v>2122</v>
      </c>
      <c r="P354" s="202">
        <f t="shared" si="56"/>
        <v>0.71737660581473972</v>
      </c>
      <c r="Q354" s="202">
        <f t="shared" si="57"/>
        <v>5.264367816091954</v>
      </c>
      <c r="R354" s="202">
        <f t="shared" si="58"/>
        <v>4.4198868991517433</v>
      </c>
      <c r="S354" s="204">
        <f t="shared" si="59"/>
        <v>-9.6707420709504999E-2</v>
      </c>
    </row>
    <row r="355" spans="1:19" ht="15" thickTop="1" thickBot="1" x14ac:dyDescent="0.3">
      <c r="A355" s="206" t="s">
        <v>349</v>
      </c>
      <c r="B355" s="206">
        <v>868</v>
      </c>
      <c r="C355" s="173">
        <v>612</v>
      </c>
      <c r="D355" s="199">
        <f t="shared" si="50"/>
        <v>0.70506912442396308</v>
      </c>
      <c r="E355" s="173">
        <v>1060</v>
      </c>
      <c r="F355" s="173">
        <v>717</v>
      </c>
      <c r="G355" s="199">
        <f t="shared" si="51"/>
        <v>0.67641509433962266</v>
      </c>
      <c r="H355" s="199">
        <f t="shared" si="52"/>
        <v>-0.18113207547169807</v>
      </c>
      <c r="I355" s="199">
        <f t="shared" si="53"/>
        <v>-0.14644351464435146</v>
      </c>
      <c r="J355" s="199">
        <f t="shared" si="54"/>
        <v>2.8654030084340421E-2</v>
      </c>
      <c r="K355" s="173">
        <v>18530</v>
      </c>
      <c r="L355" s="173">
        <v>11501</v>
      </c>
      <c r="M355" s="199">
        <f t="shared" si="55"/>
        <v>0.62066918510523472</v>
      </c>
      <c r="N355" s="173">
        <v>2958</v>
      </c>
      <c r="O355" s="173">
        <v>2122</v>
      </c>
      <c r="P355" s="199">
        <f t="shared" si="56"/>
        <v>0.71737660581473972</v>
      </c>
      <c r="Q355" s="199">
        <f t="shared" si="57"/>
        <v>5.264367816091954</v>
      </c>
      <c r="R355" s="199">
        <f t="shared" si="58"/>
        <v>4.4198868991517433</v>
      </c>
      <c r="S355" s="199">
        <f t="shared" si="59"/>
        <v>-9.6707420709504999E-2</v>
      </c>
    </row>
    <row r="356" spans="1:19" ht="16.5" thickTop="1" thickBot="1" x14ac:dyDescent="0.3">
      <c r="A356" s="200" t="s">
        <v>303</v>
      </c>
      <c r="B356" s="280">
        <v>866</v>
      </c>
      <c r="C356" s="201">
        <v>749</v>
      </c>
      <c r="D356" s="202">
        <f t="shared" si="50"/>
        <v>0.86489607390300227</v>
      </c>
      <c r="E356" s="203">
        <v>0</v>
      </c>
      <c r="F356" s="201">
        <v>0</v>
      </c>
      <c r="G356" s="202" t="str">
        <f t="shared" si="51"/>
        <v/>
      </c>
      <c r="H356" s="202" t="str">
        <f t="shared" si="52"/>
        <v/>
      </c>
      <c r="I356" s="202" t="str">
        <f t="shared" si="53"/>
        <v/>
      </c>
      <c r="J356" s="204" t="str">
        <f t="shared" si="54"/>
        <v/>
      </c>
      <c r="K356" s="205">
        <v>8010</v>
      </c>
      <c r="L356" s="201">
        <v>6463</v>
      </c>
      <c r="M356" s="202">
        <f t="shared" si="55"/>
        <v>0.80686641697877648</v>
      </c>
      <c r="N356" s="203">
        <v>1302</v>
      </c>
      <c r="O356" s="201">
        <v>1036</v>
      </c>
      <c r="P356" s="202">
        <f t="shared" si="56"/>
        <v>0.79569892473118276</v>
      </c>
      <c r="Q356" s="202">
        <f t="shared" si="57"/>
        <v>5.1520737327188941</v>
      </c>
      <c r="R356" s="202">
        <f t="shared" si="58"/>
        <v>5.2384169884169882</v>
      </c>
      <c r="S356" s="204">
        <f t="shared" si="59"/>
        <v>1.1167492247593724E-2</v>
      </c>
    </row>
    <row r="357" spans="1:19" ht="15" thickTop="1" thickBot="1" x14ac:dyDescent="0.3">
      <c r="A357" s="206" t="s">
        <v>350</v>
      </c>
      <c r="B357" s="206">
        <v>866</v>
      </c>
      <c r="C357" s="173">
        <v>749</v>
      </c>
      <c r="D357" s="199">
        <f t="shared" si="50"/>
        <v>0.86489607390300227</v>
      </c>
      <c r="E357" s="173">
        <v>0</v>
      </c>
      <c r="F357" s="173">
        <v>0</v>
      </c>
      <c r="G357" s="199" t="str">
        <f t="shared" si="51"/>
        <v/>
      </c>
      <c r="H357" s="199" t="str">
        <f t="shared" si="52"/>
        <v/>
      </c>
      <c r="I357" s="199" t="str">
        <f t="shared" si="53"/>
        <v/>
      </c>
      <c r="J357" s="199" t="str">
        <f t="shared" si="54"/>
        <v/>
      </c>
      <c r="K357" s="173">
        <v>8010</v>
      </c>
      <c r="L357" s="173">
        <v>6463</v>
      </c>
      <c r="M357" s="199">
        <f t="shared" si="55"/>
        <v>0.80686641697877648</v>
      </c>
      <c r="N357" s="173">
        <v>1302</v>
      </c>
      <c r="O357" s="173">
        <v>1036</v>
      </c>
      <c r="P357" s="199">
        <f t="shared" si="56"/>
        <v>0.79569892473118276</v>
      </c>
      <c r="Q357" s="199">
        <f t="shared" si="57"/>
        <v>5.1520737327188941</v>
      </c>
      <c r="R357" s="199">
        <f t="shared" si="58"/>
        <v>5.2384169884169882</v>
      </c>
      <c r="S357" s="199">
        <f t="shared" si="59"/>
        <v>1.1167492247593724E-2</v>
      </c>
    </row>
    <row r="358" spans="1:19" ht="16.5" thickTop="1" thickBot="1" x14ac:dyDescent="0.3">
      <c r="A358" s="200" t="s">
        <v>297</v>
      </c>
      <c r="B358" s="280">
        <v>833</v>
      </c>
      <c r="C358" s="201">
        <v>807</v>
      </c>
      <c r="D358" s="202">
        <f t="shared" si="50"/>
        <v>0.96878751500600235</v>
      </c>
      <c r="E358" s="203">
        <v>984</v>
      </c>
      <c r="F358" s="201">
        <v>931</v>
      </c>
      <c r="G358" s="202">
        <f t="shared" si="51"/>
        <v>0.94613821138211385</v>
      </c>
      <c r="H358" s="202">
        <f t="shared" si="52"/>
        <v>-0.15345528455284552</v>
      </c>
      <c r="I358" s="202">
        <f t="shared" si="53"/>
        <v>-0.13319011815252413</v>
      </c>
      <c r="J358" s="204">
        <f t="shared" si="54"/>
        <v>2.2649303623888506E-2</v>
      </c>
      <c r="K358" s="205">
        <v>11391</v>
      </c>
      <c r="L358" s="201">
        <v>9818</v>
      </c>
      <c r="M358" s="202">
        <f t="shared" si="55"/>
        <v>0.86190852427354925</v>
      </c>
      <c r="N358" s="203">
        <v>10521</v>
      </c>
      <c r="O358" s="201">
        <v>8734</v>
      </c>
      <c r="P358" s="202">
        <f t="shared" si="56"/>
        <v>0.8301492253588062</v>
      </c>
      <c r="Q358" s="202">
        <f t="shared" si="57"/>
        <v>8.2691759338465953E-2</v>
      </c>
      <c r="R358" s="202">
        <f t="shared" si="58"/>
        <v>0.1241126631554843</v>
      </c>
      <c r="S358" s="204">
        <f t="shared" si="59"/>
        <v>3.175929891474305E-2</v>
      </c>
    </row>
    <row r="359" spans="1:19" ht="14.25" thickTop="1" x14ac:dyDescent="0.25">
      <c r="A359" s="206" t="s">
        <v>350</v>
      </c>
      <c r="B359" s="206">
        <v>833</v>
      </c>
      <c r="C359" s="173">
        <v>807</v>
      </c>
      <c r="D359" s="199">
        <f t="shared" si="50"/>
        <v>0.96878751500600235</v>
      </c>
      <c r="E359" s="173">
        <v>984</v>
      </c>
      <c r="F359" s="173">
        <v>931</v>
      </c>
      <c r="G359" s="199">
        <f t="shared" si="51"/>
        <v>0.94613821138211385</v>
      </c>
      <c r="H359" s="199">
        <f t="shared" si="52"/>
        <v>-0.15345528455284552</v>
      </c>
      <c r="I359" s="199">
        <f t="shared" si="53"/>
        <v>-0.13319011815252413</v>
      </c>
      <c r="J359" s="199">
        <f t="shared" si="54"/>
        <v>2.2649303623888506E-2</v>
      </c>
      <c r="K359" s="173">
        <v>11315</v>
      </c>
      <c r="L359" s="173">
        <v>9782</v>
      </c>
      <c r="M359" s="199">
        <f t="shared" si="55"/>
        <v>0.86451612903225805</v>
      </c>
      <c r="N359" s="173">
        <v>10521</v>
      </c>
      <c r="O359" s="173">
        <v>8734</v>
      </c>
      <c r="P359" s="199">
        <f t="shared" si="56"/>
        <v>0.8301492253588062</v>
      </c>
      <c r="Q359" s="199">
        <f t="shared" si="57"/>
        <v>7.54681113962552E-2</v>
      </c>
      <c r="R359" s="199">
        <f t="shared" si="58"/>
        <v>0.11999084039386299</v>
      </c>
      <c r="S359" s="199">
        <f t="shared" si="59"/>
        <v>3.4366903673451854E-2</v>
      </c>
    </row>
    <row r="360" spans="1:19" x14ac:dyDescent="0.25">
      <c r="A360" s="206" t="s">
        <v>352</v>
      </c>
      <c r="B360" s="206">
        <v>0</v>
      </c>
      <c r="C360" s="173">
        <v>0</v>
      </c>
      <c r="D360" s="199" t="str">
        <f t="shared" si="50"/>
        <v/>
      </c>
      <c r="E360" s="173">
        <v>0</v>
      </c>
      <c r="F360" s="173">
        <v>0</v>
      </c>
      <c r="G360" s="199" t="str">
        <f t="shared" si="51"/>
        <v/>
      </c>
      <c r="H360" s="199" t="str">
        <f t="shared" si="52"/>
        <v/>
      </c>
      <c r="I360" s="199" t="str">
        <f t="shared" si="53"/>
        <v/>
      </c>
      <c r="J360" s="199" t="str">
        <f t="shared" si="54"/>
        <v/>
      </c>
      <c r="K360" s="173">
        <v>57</v>
      </c>
      <c r="L360" s="173">
        <v>17</v>
      </c>
      <c r="M360" s="199">
        <f t="shared" si="55"/>
        <v>0.2982456140350877</v>
      </c>
      <c r="N360" s="173">
        <v>0</v>
      </c>
      <c r="O360" s="173">
        <v>0</v>
      </c>
      <c r="P360" s="199" t="str">
        <f t="shared" si="56"/>
        <v/>
      </c>
      <c r="Q360" s="199" t="str">
        <f t="shared" si="57"/>
        <v/>
      </c>
      <c r="R360" s="199" t="str">
        <f t="shared" si="58"/>
        <v/>
      </c>
      <c r="S360" s="199" t="str">
        <f t="shared" si="59"/>
        <v/>
      </c>
    </row>
    <row r="361" spans="1:19" ht="14.25" thickBot="1" x14ac:dyDescent="0.3">
      <c r="A361" s="206" t="s">
        <v>351</v>
      </c>
      <c r="B361" s="206">
        <v>0</v>
      </c>
      <c r="C361" s="173">
        <v>0</v>
      </c>
      <c r="D361" s="199" t="str">
        <f t="shared" si="50"/>
        <v/>
      </c>
      <c r="E361" s="173">
        <v>0</v>
      </c>
      <c r="F361" s="173">
        <v>0</v>
      </c>
      <c r="G361" s="199" t="str">
        <f t="shared" si="51"/>
        <v/>
      </c>
      <c r="H361" s="199" t="str">
        <f t="shared" si="52"/>
        <v/>
      </c>
      <c r="I361" s="199" t="str">
        <f t="shared" si="53"/>
        <v/>
      </c>
      <c r="J361" s="199" t="str">
        <f t="shared" si="54"/>
        <v/>
      </c>
      <c r="K361" s="173">
        <v>19</v>
      </c>
      <c r="L361" s="173">
        <v>19</v>
      </c>
      <c r="M361" s="199">
        <f t="shared" si="55"/>
        <v>1</v>
      </c>
      <c r="N361" s="173">
        <v>0</v>
      </c>
      <c r="O361" s="173">
        <v>0</v>
      </c>
      <c r="P361" s="199" t="str">
        <f t="shared" si="56"/>
        <v/>
      </c>
      <c r="Q361" s="199" t="str">
        <f t="shared" si="57"/>
        <v/>
      </c>
      <c r="R361" s="199" t="str">
        <f t="shared" si="58"/>
        <v/>
      </c>
      <c r="S361" s="199" t="str">
        <f t="shared" si="59"/>
        <v/>
      </c>
    </row>
    <row r="362" spans="1:19" ht="16.5" thickTop="1" thickBot="1" x14ac:dyDescent="0.3">
      <c r="A362" s="200" t="s">
        <v>305</v>
      </c>
      <c r="B362" s="280">
        <v>791</v>
      </c>
      <c r="C362" s="201">
        <v>675</v>
      </c>
      <c r="D362" s="202">
        <f t="shared" si="50"/>
        <v>0.8533501896333755</v>
      </c>
      <c r="E362" s="203">
        <v>970</v>
      </c>
      <c r="F362" s="201">
        <v>892</v>
      </c>
      <c r="G362" s="202">
        <f t="shared" si="51"/>
        <v>0.91958762886597933</v>
      </c>
      <c r="H362" s="202">
        <f t="shared" si="52"/>
        <v>-0.18453608247422681</v>
      </c>
      <c r="I362" s="202">
        <f t="shared" si="53"/>
        <v>-0.24327354260089684</v>
      </c>
      <c r="J362" s="204">
        <f t="shared" si="54"/>
        <v>-6.6237439232603834E-2</v>
      </c>
      <c r="K362" s="205">
        <v>8653</v>
      </c>
      <c r="L362" s="201">
        <v>6900</v>
      </c>
      <c r="M362" s="202">
        <f t="shared" si="55"/>
        <v>0.7974113024384607</v>
      </c>
      <c r="N362" s="203">
        <v>10354</v>
      </c>
      <c r="O362" s="201">
        <v>8569</v>
      </c>
      <c r="P362" s="202">
        <f t="shared" si="56"/>
        <v>0.82760285879853202</v>
      </c>
      <c r="Q362" s="202">
        <f t="shared" si="57"/>
        <v>-0.16428433455669311</v>
      </c>
      <c r="R362" s="202">
        <f t="shared" si="58"/>
        <v>-0.19477185202474034</v>
      </c>
      <c r="S362" s="204">
        <f t="shared" si="59"/>
        <v>-3.0191556360071314E-2</v>
      </c>
    </row>
    <row r="363" spans="1:19" ht="14.25" thickTop="1" x14ac:dyDescent="0.25">
      <c r="A363" s="206" t="s">
        <v>351</v>
      </c>
      <c r="B363" s="206">
        <v>791</v>
      </c>
      <c r="C363" s="173">
        <v>675</v>
      </c>
      <c r="D363" s="199">
        <f t="shared" si="50"/>
        <v>0.8533501896333755</v>
      </c>
      <c r="E363" s="173">
        <v>970</v>
      </c>
      <c r="F363" s="173">
        <v>892</v>
      </c>
      <c r="G363" s="199">
        <f t="shared" si="51"/>
        <v>0.91958762886597933</v>
      </c>
      <c r="H363" s="199">
        <f t="shared" si="52"/>
        <v>-0.18453608247422681</v>
      </c>
      <c r="I363" s="199">
        <f t="shared" si="53"/>
        <v>-0.24327354260089684</v>
      </c>
      <c r="J363" s="199">
        <f t="shared" si="54"/>
        <v>-6.6237439232603834E-2</v>
      </c>
      <c r="K363" s="173">
        <v>8653</v>
      </c>
      <c r="L363" s="173">
        <v>6900</v>
      </c>
      <c r="M363" s="199">
        <f t="shared" si="55"/>
        <v>0.7974113024384607</v>
      </c>
      <c r="N363" s="173">
        <v>10183</v>
      </c>
      <c r="O363" s="173">
        <v>8470</v>
      </c>
      <c r="P363" s="199">
        <f t="shared" si="56"/>
        <v>0.83177845428655606</v>
      </c>
      <c r="Q363" s="199">
        <f t="shared" si="57"/>
        <v>-0.15025041736227041</v>
      </c>
      <c r="R363" s="199">
        <f t="shared" si="58"/>
        <v>-0.18536009445100354</v>
      </c>
      <c r="S363" s="199">
        <f t="shared" si="59"/>
        <v>-3.4367151848095356E-2</v>
      </c>
    </row>
    <row r="364" spans="1:19" ht="14.25" thickBot="1" x14ac:dyDescent="0.3">
      <c r="A364" s="206" t="s">
        <v>352</v>
      </c>
      <c r="B364" s="206">
        <v>0</v>
      </c>
      <c r="C364" s="173">
        <v>0</v>
      </c>
      <c r="D364" s="199" t="str">
        <f t="shared" si="50"/>
        <v/>
      </c>
      <c r="E364" s="173">
        <v>0</v>
      </c>
      <c r="F364" s="173">
        <v>0</v>
      </c>
      <c r="G364" s="199" t="str">
        <f t="shared" si="51"/>
        <v/>
      </c>
      <c r="H364" s="199" t="str">
        <f t="shared" si="52"/>
        <v/>
      </c>
      <c r="I364" s="199" t="str">
        <f t="shared" si="53"/>
        <v/>
      </c>
      <c r="J364" s="199" t="str">
        <f t="shared" si="54"/>
        <v/>
      </c>
      <c r="K364" s="173">
        <v>0</v>
      </c>
      <c r="L364" s="173">
        <v>0</v>
      </c>
      <c r="M364" s="199" t="str">
        <f t="shared" si="55"/>
        <v/>
      </c>
      <c r="N364" s="173">
        <v>171</v>
      </c>
      <c r="O364" s="173">
        <v>99</v>
      </c>
      <c r="P364" s="199">
        <f t="shared" si="56"/>
        <v>0.57894736842105265</v>
      </c>
      <c r="Q364" s="199">
        <f t="shared" si="57"/>
        <v>-1</v>
      </c>
      <c r="R364" s="199">
        <f t="shared" si="58"/>
        <v>-1</v>
      </c>
      <c r="S364" s="199" t="str">
        <f t="shared" si="59"/>
        <v/>
      </c>
    </row>
    <row r="365" spans="1:19" ht="16.5" thickTop="1" thickBot="1" x14ac:dyDescent="0.3">
      <c r="A365" s="200" t="s">
        <v>647</v>
      </c>
      <c r="B365" s="280">
        <v>736</v>
      </c>
      <c r="C365" s="201">
        <v>593</v>
      </c>
      <c r="D365" s="202">
        <f t="shared" si="50"/>
        <v>0.80570652173913049</v>
      </c>
      <c r="E365" s="203">
        <v>0</v>
      </c>
      <c r="F365" s="201">
        <v>0</v>
      </c>
      <c r="G365" s="202" t="str">
        <f t="shared" si="51"/>
        <v/>
      </c>
      <c r="H365" s="202" t="str">
        <f t="shared" si="52"/>
        <v/>
      </c>
      <c r="I365" s="202" t="str">
        <f t="shared" si="53"/>
        <v/>
      </c>
      <c r="J365" s="204" t="str">
        <f t="shared" si="54"/>
        <v/>
      </c>
      <c r="K365" s="205">
        <v>736</v>
      </c>
      <c r="L365" s="201">
        <v>593</v>
      </c>
      <c r="M365" s="202">
        <f t="shared" si="55"/>
        <v>0.80570652173913049</v>
      </c>
      <c r="N365" s="203">
        <v>0</v>
      </c>
      <c r="O365" s="201">
        <v>0</v>
      </c>
      <c r="P365" s="202" t="str">
        <f t="shared" si="56"/>
        <v/>
      </c>
      <c r="Q365" s="202" t="str">
        <f t="shared" si="57"/>
        <v/>
      </c>
      <c r="R365" s="202" t="str">
        <f t="shared" si="58"/>
        <v/>
      </c>
      <c r="S365" s="204" t="str">
        <f t="shared" si="59"/>
        <v/>
      </c>
    </row>
    <row r="366" spans="1:19" ht="15" thickTop="1" thickBot="1" x14ac:dyDescent="0.3">
      <c r="A366" s="206" t="s">
        <v>350</v>
      </c>
      <c r="B366" s="206">
        <v>736</v>
      </c>
      <c r="C366" s="173">
        <v>593</v>
      </c>
      <c r="D366" s="199">
        <f t="shared" si="50"/>
        <v>0.80570652173913049</v>
      </c>
      <c r="E366" s="173">
        <v>0</v>
      </c>
      <c r="F366" s="173">
        <v>0</v>
      </c>
      <c r="G366" s="199" t="str">
        <f t="shared" si="51"/>
        <v/>
      </c>
      <c r="H366" s="199" t="str">
        <f t="shared" si="52"/>
        <v/>
      </c>
      <c r="I366" s="199" t="str">
        <f t="shared" si="53"/>
        <v/>
      </c>
      <c r="J366" s="199" t="str">
        <f t="shared" si="54"/>
        <v/>
      </c>
      <c r="K366" s="173">
        <v>736</v>
      </c>
      <c r="L366" s="173">
        <v>593</v>
      </c>
      <c r="M366" s="199">
        <f t="shared" si="55"/>
        <v>0.80570652173913049</v>
      </c>
      <c r="N366" s="173">
        <v>0</v>
      </c>
      <c r="O366" s="173">
        <v>0</v>
      </c>
      <c r="P366" s="199" t="str">
        <f t="shared" si="56"/>
        <v/>
      </c>
      <c r="Q366" s="199" t="str">
        <f t="shared" si="57"/>
        <v/>
      </c>
      <c r="R366" s="199" t="str">
        <f t="shared" si="58"/>
        <v/>
      </c>
      <c r="S366" s="199" t="str">
        <f t="shared" si="59"/>
        <v/>
      </c>
    </row>
    <row r="367" spans="1:19" ht="16.5" thickTop="1" thickBot="1" x14ac:dyDescent="0.3">
      <c r="A367" s="200" t="s">
        <v>648</v>
      </c>
      <c r="B367" s="280">
        <v>721</v>
      </c>
      <c r="C367" s="201">
        <v>493</v>
      </c>
      <c r="D367" s="202">
        <f t="shared" si="50"/>
        <v>0.68377253814147021</v>
      </c>
      <c r="E367" s="203">
        <v>0</v>
      </c>
      <c r="F367" s="201">
        <v>0</v>
      </c>
      <c r="G367" s="202" t="str">
        <f t="shared" si="51"/>
        <v/>
      </c>
      <c r="H367" s="202" t="str">
        <f t="shared" si="52"/>
        <v/>
      </c>
      <c r="I367" s="202" t="str">
        <f t="shared" si="53"/>
        <v/>
      </c>
      <c r="J367" s="204" t="str">
        <f t="shared" si="54"/>
        <v/>
      </c>
      <c r="K367" s="205">
        <v>721</v>
      </c>
      <c r="L367" s="201">
        <v>493</v>
      </c>
      <c r="M367" s="202">
        <f t="shared" si="55"/>
        <v>0.68377253814147021</v>
      </c>
      <c r="N367" s="203">
        <v>0</v>
      </c>
      <c r="O367" s="201">
        <v>0</v>
      </c>
      <c r="P367" s="202" t="str">
        <f t="shared" si="56"/>
        <v/>
      </c>
      <c r="Q367" s="202" t="str">
        <f t="shared" si="57"/>
        <v/>
      </c>
      <c r="R367" s="202" t="str">
        <f t="shared" si="58"/>
        <v/>
      </c>
      <c r="S367" s="204" t="str">
        <f t="shared" si="59"/>
        <v/>
      </c>
    </row>
    <row r="368" spans="1:19" ht="15" thickTop="1" thickBot="1" x14ac:dyDescent="0.3">
      <c r="A368" s="206" t="s">
        <v>349</v>
      </c>
      <c r="B368" s="206">
        <v>721</v>
      </c>
      <c r="C368" s="173">
        <v>493</v>
      </c>
      <c r="D368" s="199">
        <f t="shared" si="50"/>
        <v>0.68377253814147021</v>
      </c>
      <c r="E368" s="173">
        <v>0</v>
      </c>
      <c r="F368" s="173">
        <v>0</v>
      </c>
      <c r="G368" s="199" t="str">
        <f t="shared" si="51"/>
        <v/>
      </c>
      <c r="H368" s="199" t="str">
        <f t="shared" si="52"/>
        <v/>
      </c>
      <c r="I368" s="199" t="str">
        <f t="shared" si="53"/>
        <v/>
      </c>
      <c r="J368" s="199" t="str">
        <f t="shared" si="54"/>
        <v/>
      </c>
      <c r="K368" s="173">
        <v>721</v>
      </c>
      <c r="L368" s="173">
        <v>493</v>
      </c>
      <c r="M368" s="199">
        <f t="shared" si="55"/>
        <v>0.68377253814147021</v>
      </c>
      <c r="N368" s="173">
        <v>0</v>
      </c>
      <c r="O368" s="173">
        <v>0</v>
      </c>
      <c r="P368" s="199" t="str">
        <f t="shared" si="56"/>
        <v/>
      </c>
      <c r="Q368" s="199" t="str">
        <f t="shared" si="57"/>
        <v/>
      </c>
      <c r="R368" s="199" t="str">
        <f t="shared" si="58"/>
        <v/>
      </c>
      <c r="S368" s="199" t="str">
        <f t="shared" si="59"/>
        <v/>
      </c>
    </row>
    <row r="369" spans="1:19" ht="16.5" thickTop="1" thickBot="1" x14ac:dyDescent="0.3">
      <c r="A369" s="200" t="s">
        <v>306</v>
      </c>
      <c r="B369" s="280">
        <v>702</v>
      </c>
      <c r="C369" s="201">
        <v>573</v>
      </c>
      <c r="D369" s="202">
        <f t="shared" si="50"/>
        <v>0.81623931623931623</v>
      </c>
      <c r="E369" s="203">
        <v>697</v>
      </c>
      <c r="F369" s="201">
        <v>551</v>
      </c>
      <c r="G369" s="202">
        <f t="shared" si="51"/>
        <v>0.79053084648493543</v>
      </c>
      <c r="H369" s="202">
        <f t="shared" si="52"/>
        <v>7.1736011477760986E-3</v>
      </c>
      <c r="I369" s="202">
        <f t="shared" si="53"/>
        <v>3.9927404718693271E-2</v>
      </c>
      <c r="J369" s="204">
        <f t="shared" si="54"/>
        <v>2.5708469754380792E-2</v>
      </c>
      <c r="K369" s="205">
        <v>7856</v>
      </c>
      <c r="L369" s="201">
        <v>6566</v>
      </c>
      <c r="M369" s="202">
        <f t="shared" si="55"/>
        <v>0.83579429735234212</v>
      </c>
      <c r="N369" s="203">
        <v>7829</v>
      </c>
      <c r="O369" s="201">
        <v>5726</v>
      </c>
      <c r="P369" s="202">
        <f t="shared" si="56"/>
        <v>0.73138331843147275</v>
      </c>
      <c r="Q369" s="202">
        <f t="shared" si="57"/>
        <v>3.4487163111509567E-3</v>
      </c>
      <c r="R369" s="202">
        <f t="shared" si="58"/>
        <v>0.14669926650366749</v>
      </c>
      <c r="S369" s="204">
        <f t="shared" si="59"/>
        <v>0.10441097892086937</v>
      </c>
    </row>
    <row r="370" spans="1:19" ht="15" thickTop="1" thickBot="1" x14ac:dyDescent="0.3">
      <c r="A370" s="206" t="s">
        <v>350</v>
      </c>
      <c r="B370" s="206">
        <v>702</v>
      </c>
      <c r="C370" s="173">
        <v>573</v>
      </c>
      <c r="D370" s="199">
        <f t="shared" si="50"/>
        <v>0.81623931623931623</v>
      </c>
      <c r="E370" s="173">
        <v>697</v>
      </c>
      <c r="F370" s="173">
        <v>551</v>
      </c>
      <c r="G370" s="199">
        <f t="shared" si="51"/>
        <v>0.79053084648493543</v>
      </c>
      <c r="H370" s="199">
        <f t="shared" si="52"/>
        <v>7.1736011477760986E-3</v>
      </c>
      <c r="I370" s="199">
        <f t="shared" si="53"/>
        <v>3.9927404718693271E-2</v>
      </c>
      <c r="J370" s="199">
        <f t="shared" si="54"/>
        <v>2.5708469754380792E-2</v>
      </c>
      <c r="K370" s="173">
        <v>7856</v>
      </c>
      <c r="L370" s="173">
        <v>6566</v>
      </c>
      <c r="M370" s="199">
        <f t="shared" si="55"/>
        <v>0.83579429735234212</v>
      </c>
      <c r="N370" s="173">
        <v>7829</v>
      </c>
      <c r="O370" s="173">
        <v>5726</v>
      </c>
      <c r="P370" s="199">
        <f t="shared" si="56"/>
        <v>0.73138331843147275</v>
      </c>
      <c r="Q370" s="199">
        <f t="shared" si="57"/>
        <v>3.4487163111509567E-3</v>
      </c>
      <c r="R370" s="199">
        <f t="shared" si="58"/>
        <v>0.14669926650366749</v>
      </c>
      <c r="S370" s="199">
        <f t="shared" si="59"/>
        <v>0.10441097892086937</v>
      </c>
    </row>
    <row r="371" spans="1:19" ht="16.5" thickTop="1" thickBot="1" x14ac:dyDescent="0.3">
      <c r="A371" s="200" t="s">
        <v>299</v>
      </c>
      <c r="B371" s="280">
        <v>676</v>
      </c>
      <c r="C371" s="201">
        <v>586</v>
      </c>
      <c r="D371" s="202">
        <f t="shared" si="50"/>
        <v>0.86686390532544377</v>
      </c>
      <c r="E371" s="203">
        <v>772</v>
      </c>
      <c r="F371" s="201">
        <v>684</v>
      </c>
      <c r="G371" s="202">
        <f t="shared" si="51"/>
        <v>0.88601036269430056</v>
      </c>
      <c r="H371" s="202">
        <f t="shared" si="52"/>
        <v>-0.12435233160621761</v>
      </c>
      <c r="I371" s="202">
        <f t="shared" si="53"/>
        <v>-0.14327485380116955</v>
      </c>
      <c r="J371" s="204">
        <f t="shared" si="54"/>
        <v>-1.9146457368856784E-2</v>
      </c>
      <c r="K371" s="205">
        <v>9815</v>
      </c>
      <c r="L371" s="201">
        <v>7513</v>
      </c>
      <c r="M371" s="202">
        <f t="shared" si="55"/>
        <v>0.76546102903718793</v>
      </c>
      <c r="N371" s="203">
        <v>9489</v>
      </c>
      <c r="O371" s="201">
        <v>7091</v>
      </c>
      <c r="P371" s="202">
        <f t="shared" si="56"/>
        <v>0.74728633154178525</v>
      </c>
      <c r="Q371" s="202">
        <f t="shared" si="57"/>
        <v>3.4355569606913328E-2</v>
      </c>
      <c r="R371" s="202">
        <f t="shared" si="58"/>
        <v>5.9512057537723928E-2</v>
      </c>
      <c r="S371" s="204">
        <f t="shared" si="59"/>
        <v>1.8174697495402681E-2</v>
      </c>
    </row>
    <row r="372" spans="1:19" ht="15" thickTop="1" thickBot="1" x14ac:dyDescent="0.3">
      <c r="A372" s="206" t="s">
        <v>350</v>
      </c>
      <c r="B372" s="206">
        <v>676</v>
      </c>
      <c r="C372" s="173">
        <v>586</v>
      </c>
      <c r="D372" s="199">
        <f t="shared" si="50"/>
        <v>0.86686390532544377</v>
      </c>
      <c r="E372" s="173">
        <v>772</v>
      </c>
      <c r="F372" s="173">
        <v>684</v>
      </c>
      <c r="G372" s="199">
        <f t="shared" si="51"/>
        <v>0.88601036269430056</v>
      </c>
      <c r="H372" s="199">
        <f t="shared" si="52"/>
        <v>-0.12435233160621761</v>
      </c>
      <c r="I372" s="199">
        <f t="shared" si="53"/>
        <v>-0.14327485380116955</v>
      </c>
      <c r="J372" s="199">
        <f t="shared" si="54"/>
        <v>-1.9146457368856784E-2</v>
      </c>
      <c r="K372" s="173">
        <v>9815</v>
      </c>
      <c r="L372" s="173">
        <v>7513</v>
      </c>
      <c r="M372" s="199">
        <f t="shared" si="55"/>
        <v>0.76546102903718793</v>
      </c>
      <c r="N372" s="173">
        <v>9489</v>
      </c>
      <c r="O372" s="173">
        <v>7091</v>
      </c>
      <c r="P372" s="199">
        <f t="shared" si="56"/>
        <v>0.74728633154178525</v>
      </c>
      <c r="Q372" s="199">
        <f t="shared" si="57"/>
        <v>3.4355569606913328E-2</v>
      </c>
      <c r="R372" s="199">
        <f t="shared" si="58"/>
        <v>5.9512057537723928E-2</v>
      </c>
      <c r="S372" s="199">
        <f t="shared" si="59"/>
        <v>1.8174697495402681E-2</v>
      </c>
    </row>
    <row r="373" spans="1:19" ht="16.5" thickTop="1" thickBot="1" x14ac:dyDescent="0.3">
      <c r="A373" s="200" t="s">
        <v>304</v>
      </c>
      <c r="B373" s="280">
        <v>672</v>
      </c>
      <c r="C373" s="201">
        <v>630</v>
      </c>
      <c r="D373" s="202">
        <f t="shared" si="50"/>
        <v>0.9375</v>
      </c>
      <c r="E373" s="203">
        <v>768</v>
      </c>
      <c r="F373" s="201">
        <v>646</v>
      </c>
      <c r="G373" s="202">
        <f t="shared" si="51"/>
        <v>0.84114583333333337</v>
      </c>
      <c r="H373" s="202">
        <f t="shared" si="52"/>
        <v>-0.125</v>
      </c>
      <c r="I373" s="202">
        <f t="shared" si="53"/>
        <v>-2.4767801857585092E-2</v>
      </c>
      <c r="J373" s="204">
        <f t="shared" si="54"/>
        <v>9.635416666666663E-2</v>
      </c>
      <c r="K373" s="205">
        <v>9796</v>
      </c>
      <c r="L373" s="201">
        <v>8225</v>
      </c>
      <c r="M373" s="202">
        <f t="shared" si="55"/>
        <v>0.8396284197631686</v>
      </c>
      <c r="N373" s="203">
        <v>9998</v>
      </c>
      <c r="O373" s="201">
        <v>8010</v>
      </c>
      <c r="P373" s="202">
        <f t="shared" si="56"/>
        <v>0.80116023204640929</v>
      </c>
      <c r="Q373" s="202">
        <f t="shared" si="57"/>
        <v>-2.0204040808161627E-2</v>
      </c>
      <c r="R373" s="202">
        <f t="shared" si="58"/>
        <v>2.6841448189762751E-2</v>
      </c>
      <c r="S373" s="204">
        <f t="shared" si="59"/>
        <v>3.8468187716759306E-2</v>
      </c>
    </row>
    <row r="374" spans="1:19" ht="15" thickTop="1" thickBot="1" x14ac:dyDescent="0.3">
      <c r="A374" s="206" t="s">
        <v>350</v>
      </c>
      <c r="B374" s="206">
        <v>672</v>
      </c>
      <c r="C374" s="173">
        <v>630</v>
      </c>
      <c r="D374" s="199">
        <f t="shared" si="50"/>
        <v>0.9375</v>
      </c>
      <c r="E374" s="173">
        <v>768</v>
      </c>
      <c r="F374" s="173">
        <v>646</v>
      </c>
      <c r="G374" s="199">
        <f t="shared" si="51"/>
        <v>0.84114583333333337</v>
      </c>
      <c r="H374" s="199">
        <f t="shared" si="52"/>
        <v>-0.125</v>
      </c>
      <c r="I374" s="199">
        <f t="shared" si="53"/>
        <v>-2.4767801857585092E-2</v>
      </c>
      <c r="J374" s="199">
        <f t="shared" si="54"/>
        <v>9.635416666666663E-2</v>
      </c>
      <c r="K374" s="173">
        <v>9660</v>
      </c>
      <c r="L374" s="173">
        <v>8189</v>
      </c>
      <c r="M374" s="199">
        <f t="shared" si="55"/>
        <v>0.84772256728778472</v>
      </c>
      <c r="N374" s="173">
        <v>9998</v>
      </c>
      <c r="O374" s="173">
        <v>8010</v>
      </c>
      <c r="P374" s="199">
        <f t="shared" si="56"/>
        <v>0.80116023204640929</v>
      </c>
      <c r="Q374" s="199">
        <f t="shared" si="57"/>
        <v>-3.3806761352270454E-2</v>
      </c>
      <c r="R374" s="199">
        <f t="shared" si="58"/>
        <v>2.2347066167290874E-2</v>
      </c>
      <c r="S374" s="199">
        <f t="shared" si="59"/>
        <v>4.656233524137543E-2</v>
      </c>
    </row>
    <row r="375" spans="1:19" ht="16.5" thickTop="1" thickBot="1" x14ac:dyDescent="0.3">
      <c r="A375" s="200" t="s">
        <v>445</v>
      </c>
      <c r="B375" s="280">
        <v>0</v>
      </c>
      <c r="C375" s="201">
        <v>0</v>
      </c>
      <c r="D375" s="202" t="str">
        <f t="shared" si="50"/>
        <v/>
      </c>
      <c r="E375" s="203">
        <v>0</v>
      </c>
      <c r="F375" s="201">
        <v>0</v>
      </c>
      <c r="G375" s="202" t="str">
        <f t="shared" si="51"/>
        <v/>
      </c>
      <c r="H375" s="202" t="str">
        <f t="shared" si="52"/>
        <v/>
      </c>
      <c r="I375" s="202" t="str">
        <f t="shared" si="53"/>
        <v/>
      </c>
      <c r="J375" s="204" t="str">
        <f t="shared" si="54"/>
        <v/>
      </c>
      <c r="K375" s="205">
        <v>136</v>
      </c>
      <c r="L375" s="201">
        <v>36</v>
      </c>
      <c r="M375" s="202">
        <f t="shared" si="55"/>
        <v>0.26470588235294118</v>
      </c>
      <c r="N375" s="203">
        <v>0</v>
      </c>
      <c r="O375" s="201">
        <v>0</v>
      </c>
      <c r="P375" s="202" t="str">
        <f t="shared" si="56"/>
        <v/>
      </c>
      <c r="Q375" s="202" t="str">
        <f t="shared" si="57"/>
        <v/>
      </c>
      <c r="R375" s="202" t="str">
        <f t="shared" si="58"/>
        <v/>
      </c>
      <c r="S375" s="204" t="str">
        <f t="shared" si="59"/>
        <v/>
      </c>
    </row>
    <row r="376" spans="1:19" ht="16.5" thickTop="1" thickBot="1" x14ac:dyDescent="0.3">
      <c r="A376" s="200" t="s">
        <v>660</v>
      </c>
      <c r="B376" s="280">
        <v>668</v>
      </c>
      <c r="C376" s="201">
        <v>482</v>
      </c>
      <c r="D376" s="202">
        <f t="shared" si="50"/>
        <v>0.72155688622754488</v>
      </c>
      <c r="E376" s="203">
        <v>0</v>
      </c>
      <c r="F376" s="201">
        <v>0</v>
      </c>
      <c r="G376" s="202" t="str">
        <f t="shared" si="51"/>
        <v/>
      </c>
      <c r="H376" s="202" t="str">
        <f t="shared" si="52"/>
        <v/>
      </c>
      <c r="I376" s="202" t="str">
        <f t="shared" si="53"/>
        <v/>
      </c>
      <c r="J376" s="204" t="str">
        <f t="shared" si="54"/>
        <v/>
      </c>
      <c r="K376" s="205">
        <v>668</v>
      </c>
      <c r="L376" s="201">
        <v>482</v>
      </c>
      <c r="M376" s="202">
        <f t="shared" si="55"/>
        <v>0.72155688622754488</v>
      </c>
      <c r="N376" s="203">
        <v>0</v>
      </c>
      <c r="O376" s="201">
        <v>0</v>
      </c>
      <c r="P376" s="202" t="str">
        <f t="shared" si="56"/>
        <v/>
      </c>
      <c r="Q376" s="202" t="str">
        <f t="shared" si="57"/>
        <v/>
      </c>
      <c r="R376" s="202" t="str">
        <f t="shared" si="58"/>
        <v/>
      </c>
      <c r="S376" s="204" t="str">
        <f t="shared" si="59"/>
        <v/>
      </c>
    </row>
    <row r="377" spans="1:19" ht="15" thickTop="1" thickBot="1" x14ac:dyDescent="0.3">
      <c r="A377" s="206" t="s">
        <v>349</v>
      </c>
      <c r="B377" s="206">
        <v>668</v>
      </c>
      <c r="C377" s="173">
        <v>482</v>
      </c>
      <c r="D377" s="199">
        <f t="shared" si="50"/>
        <v>0.72155688622754488</v>
      </c>
      <c r="E377" s="173">
        <v>0</v>
      </c>
      <c r="F377" s="173">
        <v>0</v>
      </c>
      <c r="G377" s="199" t="str">
        <f t="shared" si="51"/>
        <v/>
      </c>
      <c r="H377" s="199" t="str">
        <f t="shared" si="52"/>
        <v/>
      </c>
      <c r="I377" s="199" t="str">
        <f t="shared" si="53"/>
        <v/>
      </c>
      <c r="J377" s="199" t="str">
        <f t="shared" si="54"/>
        <v/>
      </c>
      <c r="K377" s="173">
        <v>668</v>
      </c>
      <c r="L377" s="173">
        <v>482</v>
      </c>
      <c r="M377" s="199">
        <f t="shared" si="55"/>
        <v>0.72155688622754488</v>
      </c>
      <c r="N377" s="173">
        <v>0</v>
      </c>
      <c r="O377" s="173">
        <v>0</v>
      </c>
      <c r="P377" s="199" t="str">
        <f t="shared" si="56"/>
        <v/>
      </c>
      <c r="Q377" s="199" t="str">
        <f t="shared" si="57"/>
        <v/>
      </c>
      <c r="R377" s="199" t="str">
        <f t="shared" si="58"/>
        <v/>
      </c>
      <c r="S377" s="199" t="str">
        <f t="shared" si="59"/>
        <v/>
      </c>
    </row>
    <row r="378" spans="1:19" ht="16.5" thickTop="1" thickBot="1" x14ac:dyDescent="0.3">
      <c r="A378" s="200" t="s">
        <v>661</v>
      </c>
      <c r="B378" s="280">
        <v>668</v>
      </c>
      <c r="C378" s="201">
        <v>458</v>
      </c>
      <c r="D378" s="202">
        <f t="shared" si="50"/>
        <v>0.68562874251497008</v>
      </c>
      <c r="E378" s="203">
        <v>0</v>
      </c>
      <c r="F378" s="201">
        <v>0</v>
      </c>
      <c r="G378" s="202" t="str">
        <f t="shared" si="51"/>
        <v/>
      </c>
      <c r="H378" s="202" t="str">
        <f t="shared" si="52"/>
        <v/>
      </c>
      <c r="I378" s="202" t="str">
        <f t="shared" si="53"/>
        <v/>
      </c>
      <c r="J378" s="204" t="str">
        <f t="shared" si="54"/>
        <v/>
      </c>
      <c r="K378" s="205">
        <v>668</v>
      </c>
      <c r="L378" s="201">
        <v>458</v>
      </c>
      <c r="M378" s="202">
        <f t="shared" si="55"/>
        <v>0.68562874251497008</v>
      </c>
      <c r="N378" s="203">
        <v>0</v>
      </c>
      <c r="O378" s="201">
        <v>0</v>
      </c>
      <c r="P378" s="202" t="str">
        <f t="shared" si="56"/>
        <v/>
      </c>
      <c r="Q378" s="202" t="str">
        <f t="shared" si="57"/>
        <v/>
      </c>
      <c r="R378" s="202" t="str">
        <f t="shared" si="58"/>
        <v/>
      </c>
      <c r="S378" s="204" t="str">
        <f t="shared" si="59"/>
        <v/>
      </c>
    </row>
    <row r="379" spans="1:19" ht="15" thickTop="1" thickBot="1" x14ac:dyDescent="0.3">
      <c r="A379" s="206" t="s">
        <v>349</v>
      </c>
      <c r="B379" s="206">
        <v>668</v>
      </c>
      <c r="C379" s="173">
        <v>458</v>
      </c>
      <c r="D379" s="199">
        <f t="shared" si="50"/>
        <v>0.68562874251497008</v>
      </c>
      <c r="E379" s="173">
        <v>0</v>
      </c>
      <c r="F379" s="173">
        <v>0</v>
      </c>
      <c r="G379" s="199" t="str">
        <f t="shared" si="51"/>
        <v/>
      </c>
      <c r="H379" s="199" t="str">
        <f t="shared" si="52"/>
        <v/>
      </c>
      <c r="I379" s="199" t="str">
        <f t="shared" si="53"/>
        <v/>
      </c>
      <c r="J379" s="199" t="str">
        <f t="shared" si="54"/>
        <v/>
      </c>
      <c r="K379" s="173">
        <v>668</v>
      </c>
      <c r="L379" s="173">
        <v>458</v>
      </c>
      <c r="M379" s="199">
        <f t="shared" si="55"/>
        <v>0.68562874251497008</v>
      </c>
      <c r="N379" s="173">
        <v>0</v>
      </c>
      <c r="O379" s="173">
        <v>0</v>
      </c>
      <c r="P379" s="199" t="str">
        <f t="shared" si="56"/>
        <v/>
      </c>
      <c r="Q379" s="199" t="str">
        <f t="shared" si="57"/>
        <v/>
      </c>
      <c r="R379" s="199" t="str">
        <f t="shared" si="58"/>
        <v/>
      </c>
      <c r="S379" s="199" t="str">
        <f t="shared" si="59"/>
        <v/>
      </c>
    </row>
    <row r="380" spans="1:19" ht="16.5" thickTop="1" thickBot="1" x14ac:dyDescent="0.3">
      <c r="A380" s="200" t="s">
        <v>626</v>
      </c>
      <c r="B380" s="280">
        <v>647</v>
      </c>
      <c r="C380" s="201">
        <v>560</v>
      </c>
      <c r="D380" s="202">
        <f t="shared" si="50"/>
        <v>0.86553323029366303</v>
      </c>
      <c r="E380" s="203">
        <v>0</v>
      </c>
      <c r="F380" s="201">
        <v>0</v>
      </c>
      <c r="G380" s="202" t="str">
        <f t="shared" si="51"/>
        <v/>
      </c>
      <c r="H380" s="202" t="str">
        <f t="shared" si="52"/>
        <v/>
      </c>
      <c r="I380" s="202" t="str">
        <f t="shared" si="53"/>
        <v/>
      </c>
      <c r="J380" s="204" t="str">
        <f t="shared" si="54"/>
        <v/>
      </c>
      <c r="K380" s="205">
        <v>1016</v>
      </c>
      <c r="L380" s="201">
        <v>868</v>
      </c>
      <c r="M380" s="202">
        <f t="shared" si="55"/>
        <v>0.85433070866141736</v>
      </c>
      <c r="N380" s="203">
        <v>0</v>
      </c>
      <c r="O380" s="201">
        <v>0</v>
      </c>
      <c r="P380" s="202" t="str">
        <f t="shared" si="56"/>
        <v/>
      </c>
      <c r="Q380" s="202" t="str">
        <f t="shared" si="57"/>
        <v/>
      </c>
      <c r="R380" s="202" t="str">
        <f t="shared" si="58"/>
        <v/>
      </c>
      <c r="S380" s="204" t="str">
        <f t="shared" si="59"/>
        <v/>
      </c>
    </row>
    <row r="381" spans="1:19" ht="15" thickTop="1" thickBot="1" x14ac:dyDescent="0.3">
      <c r="A381" s="206" t="s">
        <v>350</v>
      </c>
      <c r="B381" s="206">
        <v>647</v>
      </c>
      <c r="C381" s="173">
        <v>560</v>
      </c>
      <c r="D381" s="199">
        <f t="shared" si="50"/>
        <v>0.86553323029366303</v>
      </c>
      <c r="E381" s="173">
        <v>0</v>
      </c>
      <c r="F381" s="173">
        <v>0</v>
      </c>
      <c r="G381" s="199" t="str">
        <f t="shared" si="51"/>
        <v/>
      </c>
      <c r="H381" s="199" t="str">
        <f t="shared" si="52"/>
        <v/>
      </c>
      <c r="I381" s="199" t="str">
        <f t="shared" si="53"/>
        <v/>
      </c>
      <c r="J381" s="199" t="str">
        <f t="shared" si="54"/>
        <v/>
      </c>
      <c r="K381" s="173">
        <v>1016</v>
      </c>
      <c r="L381" s="173">
        <v>868</v>
      </c>
      <c r="M381" s="199">
        <f t="shared" si="55"/>
        <v>0.85433070866141736</v>
      </c>
      <c r="N381" s="173">
        <v>0</v>
      </c>
      <c r="O381" s="173">
        <v>0</v>
      </c>
      <c r="P381" s="199" t="str">
        <f t="shared" si="56"/>
        <v/>
      </c>
      <c r="Q381" s="199" t="str">
        <f t="shared" si="57"/>
        <v/>
      </c>
      <c r="R381" s="199" t="str">
        <f t="shared" si="58"/>
        <v/>
      </c>
      <c r="S381" s="199" t="str">
        <f t="shared" si="59"/>
        <v/>
      </c>
    </row>
    <row r="382" spans="1:19" ht="16.5" thickTop="1" thickBot="1" x14ac:dyDescent="0.3">
      <c r="A382" s="200" t="s">
        <v>662</v>
      </c>
      <c r="B382" s="280">
        <v>646</v>
      </c>
      <c r="C382" s="201">
        <v>314</v>
      </c>
      <c r="D382" s="202">
        <f t="shared" si="50"/>
        <v>0.48606811145510836</v>
      </c>
      <c r="E382" s="203">
        <v>0</v>
      </c>
      <c r="F382" s="201">
        <v>0</v>
      </c>
      <c r="G382" s="202" t="str">
        <f t="shared" si="51"/>
        <v/>
      </c>
      <c r="H382" s="202" t="str">
        <f t="shared" si="52"/>
        <v/>
      </c>
      <c r="I382" s="202" t="str">
        <f t="shared" si="53"/>
        <v/>
      </c>
      <c r="J382" s="204" t="str">
        <f t="shared" si="54"/>
        <v/>
      </c>
      <c r="K382" s="205">
        <v>646</v>
      </c>
      <c r="L382" s="201">
        <v>314</v>
      </c>
      <c r="M382" s="202">
        <f t="shared" si="55"/>
        <v>0.48606811145510836</v>
      </c>
      <c r="N382" s="203">
        <v>0</v>
      </c>
      <c r="O382" s="201">
        <v>0</v>
      </c>
      <c r="P382" s="202" t="str">
        <f t="shared" si="56"/>
        <v/>
      </c>
      <c r="Q382" s="202" t="str">
        <f t="shared" si="57"/>
        <v/>
      </c>
      <c r="R382" s="202" t="str">
        <f t="shared" si="58"/>
        <v/>
      </c>
      <c r="S382" s="204" t="str">
        <f t="shared" si="59"/>
        <v/>
      </c>
    </row>
    <row r="383" spans="1:19" ht="15" thickTop="1" thickBot="1" x14ac:dyDescent="0.3">
      <c r="A383" s="206" t="s">
        <v>349</v>
      </c>
      <c r="B383" s="206">
        <v>646</v>
      </c>
      <c r="C383" s="173">
        <v>314</v>
      </c>
      <c r="D383" s="199">
        <f t="shared" si="50"/>
        <v>0.48606811145510836</v>
      </c>
      <c r="E383" s="173">
        <v>0</v>
      </c>
      <c r="F383" s="173">
        <v>0</v>
      </c>
      <c r="G383" s="199" t="str">
        <f t="shared" si="51"/>
        <v/>
      </c>
      <c r="H383" s="199" t="str">
        <f t="shared" si="52"/>
        <v/>
      </c>
      <c r="I383" s="199" t="str">
        <f t="shared" si="53"/>
        <v/>
      </c>
      <c r="J383" s="199" t="str">
        <f t="shared" si="54"/>
        <v/>
      </c>
      <c r="K383" s="173">
        <v>646</v>
      </c>
      <c r="L383" s="173">
        <v>314</v>
      </c>
      <c r="M383" s="199">
        <f t="shared" si="55"/>
        <v>0.48606811145510836</v>
      </c>
      <c r="N383" s="173">
        <v>0</v>
      </c>
      <c r="O383" s="173">
        <v>0</v>
      </c>
      <c r="P383" s="199" t="str">
        <f t="shared" si="56"/>
        <v/>
      </c>
      <c r="Q383" s="199" t="str">
        <f t="shared" si="57"/>
        <v/>
      </c>
      <c r="R383" s="199" t="str">
        <f t="shared" si="58"/>
        <v/>
      </c>
      <c r="S383" s="199" t="str">
        <f t="shared" si="59"/>
        <v/>
      </c>
    </row>
    <row r="384" spans="1:19" ht="16.5" thickTop="1" thickBot="1" x14ac:dyDescent="0.3">
      <c r="A384" s="200" t="s">
        <v>307</v>
      </c>
      <c r="B384" s="280">
        <v>591</v>
      </c>
      <c r="C384" s="201">
        <v>571</v>
      </c>
      <c r="D384" s="202">
        <f t="shared" si="50"/>
        <v>0.96615905245346867</v>
      </c>
      <c r="E384" s="203">
        <v>749</v>
      </c>
      <c r="F384" s="201">
        <v>622</v>
      </c>
      <c r="G384" s="202">
        <f t="shared" si="51"/>
        <v>0.83044058744993321</v>
      </c>
      <c r="H384" s="202">
        <f t="shared" si="52"/>
        <v>-0.21094793057409877</v>
      </c>
      <c r="I384" s="202">
        <f t="shared" si="53"/>
        <v>-8.1993569131832755E-2</v>
      </c>
      <c r="J384" s="204">
        <f t="shared" si="54"/>
        <v>0.13571846500353546</v>
      </c>
      <c r="K384" s="205">
        <v>7687</v>
      </c>
      <c r="L384" s="201">
        <v>6929</v>
      </c>
      <c r="M384" s="202">
        <f t="shared" si="55"/>
        <v>0.90139196045271242</v>
      </c>
      <c r="N384" s="203">
        <v>8197</v>
      </c>
      <c r="O384" s="201">
        <v>5534</v>
      </c>
      <c r="P384" s="202">
        <f t="shared" si="56"/>
        <v>0.67512504574844456</v>
      </c>
      <c r="Q384" s="202">
        <f t="shared" si="57"/>
        <v>-6.22178845919239E-2</v>
      </c>
      <c r="R384" s="202">
        <f t="shared" si="58"/>
        <v>0.25207806288398982</v>
      </c>
      <c r="S384" s="204">
        <f t="shared" si="59"/>
        <v>0.22626691470426785</v>
      </c>
    </row>
    <row r="385" spans="1:19" ht="15" thickTop="1" thickBot="1" x14ac:dyDescent="0.3">
      <c r="A385" s="206" t="s">
        <v>350</v>
      </c>
      <c r="B385" s="206">
        <v>591</v>
      </c>
      <c r="C385" s="173">
        <v>571</v>
      </c>
      <c r="D385" s="199">
        <f t="shared" si="50"/>
        <v>0.96615905245346867</v>
      </c>
      <c r="E385" s="173">
        <v>749</v>
      </c>
      <c r="F385" s="173">
        <v>622</v>
      </c>
      <c r="G385" s="199">
        <f t="shared" si="51"/>
        <v>0.83044058744993321</v>
      </c>
      <c r="H385" s="199">
        <f t="shared" si="52"/>
        <v>-0.21094793057409877</v>
      </c>
      <c r="I385" s="199">
        <f t="shared" si="53"/>
        <v>-8.1993569131832755E-2</v>
      </c>
      <c r="J385" s="199">
        <f t="shared" si="54"/>
        <v>0.13571846500353546</v>
      </c>
      <c r="K385" s="173">
        <v>7687</v>
      </c>
      <c r="L385" s="173">
        <v>6929</v>
      </c>
      <c r="M385" s="199">
        <f t="shared" si="55"/>
        <v>0.90139196045271242</v>
      </c>
      <c r="N385" s="173">
        <v>8197</v>
      </c>
      <c r="O385" s="173">
        <v>5534</v>
      </c>
      <c r="P385" s="199">
        <f t="shared" si="56"/>
        <v>0.67512504574844456</v>
      </c>
      <c r="Q385" s="199">
        <f t="shared" si="57"/>
        <v>-6.22178845919239E-2</v>
      </c>
      <c r="R385" s="199">
        <f t="shared" si="58"/>
        <v>0.25207806288398982</v>
      </c>
      <c r="S385" s="199">
        <f t="shared" si="59"/>
        <v>0.22626691470426785</v>
      </c>
    </row>
    <row r="386" spans="1:19" ht="16.5" thickTop="1" thickBot="1" x14ac:dyDescent="0.3">
      <c r="A386" s="200" t="s">
        <v>300</v>
      </c>
      <c r="B386" s="280">
        <v>576</v>
      </c>
      <c r="C386" s="201">
        <v>191</v>
      </c>
      <c r="D386" s="202">
        <f t="shared" si="50"/>
        <v>0.33159722222222221</v>
      </c>
      <c r="E386" s="203">
        <v>480</v>
      </c>
      <c r="F386" s="201">
        <v>246</v>
      </c>
      <c r="G386" s="202">
        <f t="shared" si="51"/>
        <v>0.51249999999999996</v>
      </c>
      <c r="H386" s="202">
        <f t="shared" si="52"/>
        <v>0.19999999999999996</v>
      </c>
      <c r="I386" s="202">
        <f t="shared" si="53"/>
        <v>-0.22357723577235777</v>
      </c>
      <c r="J386" s="204">
        <f t="shared" si="54"/>
        <v>-0.18090277777777775</v>
      </c>
      <c r="K386" s="205">
        <v>7110</v>
      </c>
      <c r="L386" s="201">
        <v>2694</v>
      </c>
      <c r="M386" s="202">
        <f t="shared" si="55"/>
        <v>0.37890295358649789</v>
      </c>
      <c r="N386" s="203">
        <v>5096</v>
      </c>
      <c r="O386" s="201">
        <v>2463</v>
      </c>
      <c r="P386" s="202">
        <f t="shared" si="56"/>
        <v>0.48332025117739402</v>
      </c>
      <c r="Q386" s="202">
        <f t="shared" si="57"/>
        <v>0.39521193092621654</v>
      </c>
      <c r="R386" s="202">
        <f t="shared" si="58"/>
        <v>9.3788063337393313E-2</v>
      </c>
      <c r="S386" s="204">
        <f t="shared" si="59"/>
        <v>-0.10441729759089613</v>
      </c>
    </row>
    <row r="387" spans="1:19" ht="15" thickTop="1" thickBot="1" x14ac:dyDescent="0.3">
      <c r="A387" s="206" t="s">
        <v>349</v>
      </c>
      <c r="B387" s="206">
        <v>576</v>
      </c>
      <c r="C387" s="173">
        <v>191</v>
      </c>
      <c r="D387" s="199">
        <f t="shared" si="50"/>
        <v>0.33159722222222221</v>
      </c>
      <c r="E387" s="173">
        <v>480</v>
      </c>
      <c r="F387" s="173">
        <v>246</v>
      </c>
      <c r="G387" s="199">
        <f t="shared" si="51"/>
        <v>0.51249999999999996</v>
      </c>
      <c r="H387" s="199">
        <f t="shared" si="52"/>
        <v>0.19999999999999996</v>
      </c>
      <c r="I387" s="199">
        <f t="shared" si="53"/>
        <v>-0.22357723577235777</v>
      </c>
      <c r="J387" s="199">
        <f t="shared" si="54"/>
        <v>-0.18090277777777775</v>
      </c>
      <c r="K387" s="173">
        <v>7110</v>
      </c>
      <c r="L387" s="173">
        <v>2694</v>
      </c>
      <c r="M387" s="199">
        <f t="shared" si="55"/>
        <v>0.37890295358649789</v>
      </c>
      <c r="N387" s="173">
        <v>5096</v>
      </c>
      <c r="O387" s="173">
        <v>2463</v>
      </c>
      <c r="P387" s="199">
        <f t="shared" si="56"/>
        <v>0.48332025117739402</v>
      </c>
      <c r="Q387" s="199">
        <f t="shared" si="57"/>
        <v>0.39521193092621654</v>
      </c>
      <c r="R387" s="199">
        <f t="shared" si="58"/>
        <v>9.3788063337393313E-2</v>
      </c>
      <c r="S387" s="199">
        <f t="shared" si="59"/>
        <v>-0.10441729759089613</v>
      </c>
    </row>
    <row r="388" spans="1:19" ht="16.5" thickTop="1" thickBot="1" x14ac:dyDescent="0.3">
      <c r="A388" s="200" t="s">
        <v>308</v>
      </c>
      <c r="B388" s="280">
        <v>461</v>
      </c>
      <c r="C388" s="201">
        <v>432</v>
      </c>
      <c r="D388" s="202">
        <f t="shared" si="50"/>
        <v>0.93709327548806942</v>
      </c>
      <c r="E388" s="203">
        <v>476</v>
      </c>
      <c r="F388" s="201">
        <v>409</v>
      </c>
      <c r="G388" s="202">
        <f t="shared" si="51"/>
        <v>0.85924369747899154</v>
      </c>
      <c r="H388" s="202">
        <f t="shared" si="52"/>
        <v>-3.1512605042016806E-2</v>
      </c>
      <c r="I388" s="202">
        <f t="shared" si="53"/>
        <v>5.623471882640585E-2</v>
      </c>
      <c r="J388" s="204">
        <f t="shared" si="54"/>
        <v>7.784957800907788E-2</v>
      </c>
      <c r="K388" s="205">
        <v>4644</v>
      </c>
      <c r="L388" s="201">
        <v>3779</v>
      </c>
      <c r="M388" s="202">
        <f t="shared" si="55"/>
        <v>0.81373815676141259</v>
      </c>
      <c r="N388" s="203">
        <v>4811</v>
      </c>
      <c r="O388" s="201">
        <v>3779</v>
      </c>
      <c r="P388" s="202">
        <f t="shared" si="56"/>
        <v>0.78549158179172729</v>
      </c>
      <c r="Q388" s="202">
        <f t="shared" si="57"/>
        <v>-3.4712118062772856E-2</v>
      </c>
      <c r="R388" s="202">
        <f t="shared" si="58"/>
        <v>0</v>
      </c>
      <c r="S388" s="204">
        <f t="shared" si="59"/>
        <v>2.8246574969685301E-2</v>
      </c>
    </row>
    <row r="389" spans="1:19" ht="14.25" thickTop="1" x14ac:dyDescent="0.25">
      <c r="A389" s="206" t="s">
        <v>350</v>
      </c>
      <c r="B389" s="206">
        <v>461</v>
      </c>
      <c r="C389" s="173">
        <v>432</v>
      </c>
      <c r="D389" s="199">
        <f t="shared" si="50"/>
        <v>0.93709327548806942</v>
      </c>
      <c r="E389" s="173">
        <v>457</v>
      </c>
      <c r="F389" s="173">
        <v>391</v>
      </c>
      <c r="G389" s="199">
        <f t="shared" si="51"/>
        <v>0.85557986870897151</v>
      </c>
      <c r="H389" s="199">
        <f t="shared" si="52"/>
        <v>8.7527352297593897E-3</v>
      </c>
      <c r="I389" s="199">
        <f t="shared" si="53"/>
        <v>0.10485933503836309</v>
      </c>
      <c r="J389" s="199">
        <f t="shared" si="54"/>
        <v>8.1513406779097908E-2</v>
      </c>
      <c r="K389" s="173">
        <v>4587</v>
      </c>
      <c r="L389" s="173">
        <v>3766</v>
      </c>
      <c r="M389" s="199">
        <f t="shared" si="55"/>
        <v>0.82101591454109435</v>
      </c>
      <c r="N389" s="173">
        <v>4714</v>
      </c>
      <c r="O389" s="173">
        <v>3744</v>
      </c>
      <c r="P389" s="199">
        <f t="shared" si="56"/>
        <v>0.79422995333050483</v>
      </c>
      <c r="Q389" s="199">
        <f t="shared" si="57"/>
        <v>-2.6941026728892647E-2</v>
      </c>
      <c r="R389" s="199">
        <f t="shared" si="58"/>
        <v>5.8760683760683552E-3</v>
      </c>
      <c r="S389" s="199">
        <f t="shared" si="59"/>
        <v>2.6785961210589515E-2</v>
      </c>
    </row>
    <row r="390" spans="1:19" ht="14.25" thickBot="1" x14ac:dyDescent="0.3">
      <c r="A390" s="206" t="s">
        <v>351</v>
      </c>
      <c r="B390" s="206">
        <v>0</v>
      </c>
      <c r="C390" s="173">
        <v>0</v>
      </c>
      <c r="D390" s="199" t="str">
        <f t="shared" si="50"/>
        <v/>
      </c>
      <c r="E390" s="173">
        <v>19</v>
      </c>
      <c r="F390" s="173">
        <v>18</v>
      </c>
      <c r="G390" s="199">
        <f t="shared" si="51"/>
        <v>0.94736842105263153</v>
      </c>
      <c r="H390" s="199">
        <f t="shared" si="52"/>
        <v>-1</v>
      </c>
      <c r="I390" s="199">
        <f t="shared" si="53"/>
        <v>-1</v>
      </c>
      <c r="J390" s="199" t="str">
        <f t="shared" si="54"/>
        <v/>
      </c>
      <c r="K390" s="173">
        <v>57</v>
      </c>
      <c r="L390" s="173">
        <v>13</v>
      </c>
      <c r="M390" s="199">
        <f t="shared" si="55"/>
        <v>0.22807017543859648</v>
      </c>
      <c r="N390" s="173">
        <v>97</v>
      </c>
      <c r="O390" s="173">
        <v>35</v>
      </c>
      <c r="P390" s="199">
        <f t="shared" si="56"/>
        <v>0.36082474226804123</v>
      </c>
      <c r="Q390" s="199">
        <f t="shared" si="57"/>
        <v>-0.41237113402061853</v>
      </c>
      <c r="R390" s="199">
        <f t="shared" si="58"/>
        <v>-0.62857142857142856</v>
      </c>
      <c r="S390" s="199">
        <f t="shared" si="59"/>
        <v>-0.13275456682944475</v>
      </c>
    </row>
    <row r="391" spans="1:19" ht="16.5" thickTop="1" thickBot="1" x14ac:dyDescent="0.3">
      <c r="A391" s="200" t="s">
        <v>316</v>
      </c>
      <c r="B391" s="280">
        <v>284</v>
      </c>
      <c r="C391" s="201">
        <v>264</v>
      </c>
      <c r="D391" s="202">
        <f t="shared" si="50"/>
        <v>0.92957746478873238</v>
      </c>
      <c r="E391" s="203">
        <v>304</v>
      </c>
      <c r="F391" s="201">
        <v>295</v>
      </c>
      <c r="G391" s="202">
        <f t="shared" si="51"/>
        <v>0.97039473684210531</v>
      </c>
      <c r="H391" s="202">
        <f t="shared" si="52"/>
        <v>-6.5789473684210509E-2</v>
      </c>
      <c r="I391" s="202">
        <f t="shared" si="53"/>
        <v>-0.10508474576271187</v>
      </c>
      <c r="J391" s="204">
        <f t="shared" si="54"/>
        <v>-4.0817272053372933E-2</v>
      </c>
      <c r="K391" s="205">
        <v>2344</v>
      </c>
      <c r="L391" s="201">
        <v>2196</v>
      </c>
      <c r="M391" s="202">
        <f t="shared" si="55"/>
        <v>0.93686006825938561</v>
      </c>
      <c r="N391" s="203">
        <v>2354</v>
      </c>
      <c r="O391" s="201">
        <v>2071</v>
      </c>
      <c r="P391" s="202">
        <f t="shared" si="56"/>
        <v>0.87977909940526766</v>
      </c>
      <c r="Q391" s="202">
        <f t="shared" si="57"/>
        <v>-4.2480883602379338E-3</v>
      </c>
      <c r="R391" s="202">
        <f t="shared" si="58"/>
        <v>6.0357315306615256E-2</v>
      </c>
      <c r="S391" s="204">
        <f t="shared" si="59"/>
        <v>5.7080968854117953E-2</v>
      </c>
    </row>
    <row r="392" spans="1:19" ht="14.25" thickTop="1" x14ac:dyDescent="0.25">
      <c r="A392" s="206" t="s">
        <v>351</v>
      </c>
      <c r="B392" s="206">
        <v>246</v>
      </c>
      <c r="C392" s="173">
        <v>231</v>
      </c>
      <c r="D392" s="199">
        <f t="shared" si="50"/>
        <v>0.93902439024390238</v>
      </c>
      <c r="E392" s="173">
        <v>266</v>
      </c>
      <c r="F392" s="173">
        <v>257</v>
      </c>
      <c r="G392" s="199">
        <f t="shared" si="51"/>
        <v>0.96616541353383456</v>
      </c>
      <c r="H392" s="199">
        <f t="shared" si="52"/>
        <v>-7.5187969924812026E-2</v>
      </c>
      <c r="I392" s="199">
        <f t="shared" si="53"/>
        <v>-0.10116731517509725</v>
      </c>
      <c r="J392" s="199">
        <f t="shared" si="54"/>
        <v>-2.7141023289932176E-2</v>
      </c>
      <c r="K392" s="173">
        <v>2214</v>
      </c>
      <c r="L392" s="173">
        <v>2084</v>
      </c>
      <c r="M392" s="199">
        <f t="shared" si="55"/>
        <v>0.94128274616079499</v>
      </c>
      <c r="N392" s="173">
        <v>1728</v>
      </c>
      <c r="O392" s="173">
        <v>1557</v>
      </c>
      <c r="P392" s="199">
        <f t="shared" si="56"/>
        <v>0.90104166666666663</v>
      </c>
      <c r="Q392" s="199">
        <f t="shared" si="57"/>
        <v>0.28125</v>
      </c>
      <c r="R392" s="199">
        <f t="shared" si="58"/>
        <v>0.33847141939627479</v>
      </c>
      <c r="S392" s="199">
        <f t="shared" si="59"/>
        <v>4.0241079494128362E-2</v>
      </c>
    </row>
    <row r="393" spans="1:19" ht="14.25" thickBot="1" x14ac:dyDescent="0.3">
      <c r="A393" s="206" t="s">
        <v>350</v>
      </c>
      <c r="B393" s="206">
        <v>38</v>
      </c>
      <c r="C393" s="173">
        <v>33</v>
      </c>
      <c r="D393" s="199">
        <f t="shared" ref="D393:D456" si="60">IFERROR(C393/B393,"")</f>
        <v>0.86842105263157898</v>
      </c>
      <c r="E393" s="173">
        <v>38</v>
      </c>
      <c r="F393" s="173">
        <v>38</v>
      </c>
      <c r="G393" s="199">
        <f t="shared" ref="G393:G456" si="61">IFERROR(F393/E393,"")</f>
        <v>1</v>
      </c>
      <c r="H393" s="199">
        <f t="shared" ref="H393:H456" si="62">IFERROR(B393/E393-1,"")</f>
        <v>0</v>
      </c>
      <c r="I393" s="199">
        <f t="shared" ref="I393:I456" si="63">IFERROR(C393/F393-1,"")</f>
        <v>-0.13157894736842102</v>
      </c>
      <c r="J393" s="199">
        <f t="shared" ref="J393:J456" si="64">IFERROR(D393-G393,"")</f>
        <v>-0.13157894736842102</v>
      </c>
      <c r="K393" s="173">
        <v>130</v>
      </c>
      <c r="L393" s="173">
        <v>112</v>
      </c>
      <c r="M393" s="199">
        <f t="shared" ref="M393:M456" si="65">IFERROR(L393/K393,"")</f>
        <v>0.86153846153846159</v>
      </c>
      <c r="N393" s="173">
        <v>626</v>
      </c>
      <c r="O393" s="173">
        <v>514</v>
      </c>
      <c r="P393" s="199">
        <f t="shared" ref="P393:P456" si="66">IFERROR(O393/N393,"")</f>
        <v>0.82108626198083068</v>
      </c>
      <c r="Q393" s="199">
        <f t="shared" ref="Q393:Q456" si="67">IFERROR(K393/N393-1,"")</f>
        <v>-0.792332268370607</v>
      </c>
      <c r="R393" s="199">
        <f t="shared" ref="R393:R456" si="68">IFERROR(L393/O393-1,"")</f>
        <v>-0.78210116731517509</v>
      </c>
      <c r="S393" s="199">
        <f t="shared" ref="S393:S456" si="69">IFERROR(M393-P393,"")</f>
        <v>4.0452199557630908E-2</v>
      </c>
    </row>
    <row r="394" spans="1:19" ht="16.5" thickTop="1" thickBot="1" x14ac:dyDescent="0.3">
      <c r="A394" s="200" t="s">
        <v>312</v>
      </c>
      <c r="B394" s="280">
        <v>253</v>
      </c>
      <c r="C394" s="201">
        <v>225</v>
      </c>
      <c r="D394" s="202">
        <f t="shared" si="60"/>
        <v>0.88932806324110669</v>
      </c>
      <c r="E394" s="203">
        <v>164</v>
      </c>
      <c r="F394" s="201">
        <v>134</v>
      </c>
      <c r="G394" s="202">
        <f t="shared" si="61"/>
        <v>0.81707317073170727</v>
      </c>
      <c r="H394" s="202">
        <f t="shared" si="62"/>
        <v>0.54268292682926833</v>
      </c>
      <c r="I394" s="202">
        <f t="shared" si="63"/>
        <v>0.67910447761194037</v>
      </c>
      <c r="J394" s="204">
        <f t="shared" si="64"/>
        <v>7.2254892509399427E-2</v>
      </c>
      <c r="K394" s="205">
        <v>1696</v>
      </c>
      <c r="L394" s="201">
        <v>1401</v>
      </c>
      <c r="M394" s="202">
        <f t="shared" si="65"/>
        <v>0.82606132075471694</v>
      </c>
      <c r="N394" s="203">
        <v>1537</v>
      </c>
      <c r="O394" s="201">
        <v>1131</v>
      </c>
      <c r="P394" s="202">
        <f t="shared" si="66"/>
        <v>0.73584905660377353</v>
      </c>
      <c r="Q394" s="202">
        <f t="shared" si="67"/>
        <v>0.10344827586206895</v>
      </c>
      <c r="R394" s="202">
        <f t="shared" si="68"/>
        <v>0.23872679045092848</v>
      </c>
      <c r="S394" s="204">
        <f t="shared" si="69"/>
        <v>9.0212264150943411E-2</v>
      </c>
    </row>
    <row r="395" spans="1:19" ht="14.25" thickTop="1" x14ac:dyDescent="0.25">
      <c r="A395" s="206" t="s">
        <v>351</v>
      </c>
      <c r="B395" s="206">
        <v>253</v>
      </c>
      <c r="C395" s="173">
        <v>225</v>
      </c>
      <c r="D395" s="199">
        <f t="shared" si="60"/>
        <v>0.88932806324110669</v>
      </c>
      <c r="E395" s="173">
        <v>164</v>
      </c>
      <c r="F395" s="173">
        <v>134</v>
      </c>
      <c r="G395" s="199">
        <f t="shared" si="61"/>
        <v>0.81707317073170727</v>
      </c>
      <c r="H395" s="199">
        <f t="shared" si="62"/>
        <v>0.54268292682926833</v>
      </c>
      <c r="I395" s="199">
        <f t="shared" si="63"/>
        <v>0.67910447761194037</v>
      </c>
      <c r="J395" s="199">
        <f t="shared" si="64"/>
        <v>7.2254892509399427E-2</v>
      </c>
      <c r="K395" s="173">
        <v>1696</v>
      </c>
      <c r="L395" s="173">
        <v>1401</v>
      </c>
      <c r="M395" s="199">
        <f t="shared" si="65"/>
        <v>0.82606132075471694</v>
      </c>
      <c r="N395" s="173">
        <v>1442</v>
      </c>
      <c r="O395" s="173">
        <v>1116</v>
      </c>
      <c r="P395" s="199">
        <f t="shared" si="66"/>
        <v>0.77392510402219139</v>
      </c>
      <c r="Q395" s="199">
        <f t="shared" si="67"/>
        <v>0.17614424410540908</v>
      </c>
      <c r="R395" s="199">
        <f t="shared" si="68"/>
        <v>0.2553763440860215</v>
      </c>
      <c r="S395" s="199">
        <f t="shared" si="69"/>
        <v>5.2136216732525553E-2</v>
      </c>
    </row>
    <row r="396" spans="1:19" ht="14.25" thickBot="1" x14ac:dyDescent="0.3">
      <c r="A396" s="206" t="s">
        <v>352</v>
      </c>
      <c r="B396" s="206">
        <v>0</v>
      </c>
      <c r="C396" s="173">
        <v>0</v>
      </c>
      <c r="D396" s="199" t="str">
        <f t="shared" si="60"/>
        <v/>
      </c>
      <c r="E396" s="173">
        <v>0</v>
      </c>
      <c r="F396" s="173">
        <v>0</v>
      </c>
      <c r="G396" s="199" t="str">
        <f t="shared" si="61"/>
        <v/>
      </c>
      <c r="H396" s="199" t="str">
        <f t="shared" si="62"/>
        <v/>
      </c>
      <c r="I396" s="199" t="str">
        <f t="shared" si="63"/>
        <v/>
      </c>
      <c r="J396" s="199" t="str">
        <f t="shared" si="64"/>
        <v/>
      </c>
      <c r="K396" s="173">
        <v>0</v>
      </c>
      <c r="L396" s="173">
        <v>0</v>
      </c>
      <c r="M396" s="199" t="str">
        <f t="shared" si="65"/>
        <v/>
      </c>
      <c r="N396" s="173">
        <v>95</v>
      </c>
      <c r="O396" s="173">
        <v>15</v>
      </c>
      <c r="P396" s="199">
        <f t="shared" si="66"/>
        <v>0.15789473684210525</v>
      </c>
      <c r="Q396" s="199">
        <f t="shared" si="67"/>
        <v>-1</v>
      </c>
      <c r="R396" s="199">
        <f t="shared" si="68"/>
        <v>-1</v>
      </c>
      <c r="S396" s="199" t="str">
        <f t="shared" si="69"/>
        <v/>
      </c>
    </row>
    <row r="397" spans="1:19" ht="16.5" thickTop="1" thickBot="1" x14ac:dyDescent="0.3">
      <c r="A397" s="200" t="s">
        <v>324</v>
      </c>
      <c r="B397" s="280">
        <v>236</v>
      </c>
      <c r="C397" s="201">
        <v>141</v>
      </c>
      <c r="D397" s="202">
        <f t="shared" si="60"/>
        <v>0.59745762711864403</v>
      </c>
      <c r="E397" s="203">
        <v>114</v>
      </c>
      <c r="F397" s="201">
        <v>90</v>
      </c>
      <c r="G397" s="202">
        <f t="shared" si="61"/>
        <v>0.78947368421052633</v>
      </c>
      <c r="H397" s="202">
        <f t="shared" si="62"/>
        <v>1.0701754385964914</v>
      </c>
      <c r="I397" s="202">
        <f t="shared" si="63"/>
        <v>0.56666666666666665</v>
      </c>
      <c r="J397" s="204">
        <f t="shared" si="64"/>
        <v>-0.1920160570918823</v>
      </c>
      <c r="K397" s="205">
        <v>1458</v>
      </c>
      <c r="L397" s="201">
        <v>815</v>
      </c>
      <c r="M397" s="202">
        <f t="shared" si="65"/>
        <v>0.55898491083676272</v>
      </c>
      <c r="N397" s="203">
        <v>1488</v>
      </c>
      <c r="O397" s="201">
        <v>823</v>
      </c>
      <c r="P397" s="202">
        <f t="shared" si="66"/>
        <v>0.55309139784946237</v>
      </c>
      <c r="Q397" s="202">
        <f t="shared" si="67"/>
        <v>-2.0161290322580627E-2</v>
      </c>
      <c r="R397" s="202">
        <f t="shared" si="68"/>
        <v>-9.7205346294045869E-3</v>
      </c>
      <c r="S397" s="204">
        <f t="shared" si="69"/>
        <v>5.8935129873003422E-3</v>
      </c>
    </row>
    <row r="398" spans="1:19" ht="14.25" thickTop="1" x14ac:dyDescent="0.25">
      <c r="A398" s="206" t="s">
        <v>351</v>
      </c>
      <c r="B398" s="206">
        <v>236</v>
      </c>
      <c r="C398" s="173">
        <v>141</v>
      </c>
      <c r="D398" s="199">
        <f t="shared" si="60"/>
        <v>0.59745762711864403</v>
      </c>
      <c r="E398" s="173">
        <v>95</v>
      </c>
      <c r="F398" s="173">
        <v>71</v>
      </c>
      <c r="G398" s="199">
        <f t="shared" si="61"/>
        <v>0.74736842105263157</v>
      </c>
      <c r="H398" s="199">
        <f t="shared" si="62"/>
        <v>1.4842105263157896</v>
      </c>
      <c r="I398" s="199">
        <f t="shared" si="63"/>
        <v>0.9859154929577465</v>
      </c>
      <c r="J398" s="199">
        <f t="shared" si="64"/>
        <v>-0.14991079393398754</v>
      </c>
      <c r="K398" s="173">
        <v>1458</v>
      </c>
      <c r="L398" s="173">
        <v>815</v>
      </c>
      <c r="M398" s="199">
        <f t="shared" si="65"/>
        <v>0.55898491083676272</v>
      </c>
      <c r="N398" s="173">
        <v>1241</v>
      </c>
      <c r="O398" s="173">
        <v>732</v>
      </c>
      <c r="P398" s="199">
        <f t="shared" si="66"/>
        <v>0.58984689766317489</v>
      </c>
      <c r="Q398" s="199">
        <f t="shared" si="67"/>
        <v>0.17485898468976635</v>
      </c>
      <c r="R398" s="199">
        <f t="shared" si="68"/>
        <v>0.11338797814207657</v>
      </c>
      <c r="S398" s="199">
        <f t="shared" si="69"/>
        <v>-3.0861986826412169E-2</v>
      </c>
    </row>
    <row r="399" spans="1:19" ht="14.25" thickBot="1" x14ac:dyDescent="0.3">
      <c r="A399" s="206" t="s">
        <v>352</v>
      </c>
      <c r="B399" s="206">
        <v>0</v>
      </c>
      <c r="C399" s="173">
        <v>0</v>
      </c>
      <c r="D399" s="199" t="str">
        <f t="shared" si="60"/>
        <v/>
      </c>
      <c r="E399" s="173">
        <v>19</v>
      </c>
      <c r="F399" s="173">
        <v>19</v>
      </c>
      <c r="G399" s="199">
        <f t="shared" si="61"/>
        <v>1</v>
      </c>
      <c r="H399" s="199">
        <f t="shared" si="62"/>
        <v>-1</v>
      </c>
      <c r="I399" s="199">
        <f t="shared" si="63"/>
        <v>-1</v>
      </c>
      <c r="J399" s="199" t="str">
        <f t="shared" si="64"/>
        <v/>
      </c>
      <c r="K399" s="173">
        <v>0</v>
      </c>
      <c r="L399" s="173">
        <v>0</v>
      </c>
      <c r="M399" s="199" t="str">
        <f t="shared" si="65"/>
        <v/>
      </c>
      <c r="N399" s="173">
        <v>247</v>
      </c>
      <c r="O399" s="173">
        <v>91</v>
      </c>
      <c r="P399" s="199">
        <f t="shared" si="66"/>
        <v>0.36842105263157893</v>
      </c>
      <c r="Q399" s="199">
        <f t="shared" si="67"/>
        <v>-1</v>
      </c>
      <c r="R399" s="199">
        <f t="shared" si="68"/>
        <v>-1</v>
      </c>
      <c r="S399" s="199" t="str">
        <f t="shared" si="69"/>
        <v/>
      </c>
    </row>
    <row r="400" spans="1:19" ht="16.5" thickTop="1" thickBot="1" x14ac:dyDescent="0.3">
      <c r="A400" s="200" t="s">
        <v>323</v>
      </c>
      <c r="B400" s="280">
        <v>217</v>
      </c>
      <c r="C400" s="201">
        <v>127</v>
      </c>
      <c r="D400" s="202">
        <f t="shared" si="60"/>
        <v>0.58525345622119818</v>
      </c>
      <c r="E400" s="203">
        <v>209</v>
      </c>
      <c r="F400" s="201">
        <v>113</v>
      </c>
      <c r="G400" s="202">
        <f t="shared" si="61"/>
        <v>0.54066985645933019</v>
      </c>
      <c r="H400" s="202">
        <f t="shared" si="62"/>
        <v>3.8277511961722466E-2</v>
      </c>
      <c r="I400" s="202">
        <f t="shared" si="63"/>
        <v>0.12389380530973448</v>
      </c>
      <c r="J400" s="204">
        <f t="shared" si="64"/>
        <v>4.4583599761867987E-2</v>
      </c>
      <c r="K400" s="205">
        <v>2075</v>
      </c>
      <c r="L400" s="201">
        <v>1020</v>
      </c>
      <c r="M400" s="202">
        <f t="shared" si="65"/>
        <v>0.49156626506024098</v>
      </c>
      <c r="N400" s="203">
        <v>2770</v>
      </c>
      <c r="O400" s="201">
        <v>1115</v>
      </c>
      <c r="P400" s="202">
        <f t="shared" si="66"/>
        <v>0.40252707581227437</v>
      </c>
      <c r="Q400" s="202">
        <f t="shared" si="67"/>
        <v>-0.25090252707581229</v>
      </c>
      <c r="R400" s="202">
        <f t="shared" si="68"/>
        <v>-8.5201793721973118E-2</v>
      </c>
      <c r="S400" s="204">
        <f t="shared" si="69"/>
        <v>8.903918924796661E-2</v>
      </c>
    </row>
    <row r="401" spans="1:19" ht="14.25" thickTop="1" x14ac:dyDescent="0.25">
      <c r="A401" s="206" t="s">
        <v>351</v>
      </c>
      <c r="B401" s="206">
        <v>217</v>
      </c>
      <c r="C401" s="173">
        <v>127</v>
      </c>
      <c r="D401" s="199">
        <f t="shared" si="60"/>
        <v>0.58525345622119818</v>
      </c>
      <c r="E401" s="173">
        <v>133</v>
      </c>
      <c r="F401" s="173">
        <v>88</v>
      </c>
      <c r="G401" s="199">
        <f t="shared" si="61"/>
        <v>0.66165413533834583</v>
      </c>
      <c r="H401" s="199">
        <f t="shared" si="62"/>
        <v>0.63157894736842102</v>
      </c>
      <c r="I401" s="199">
        <f t="shared" si="63"/>
        <v>0.44318181818181812</v>
      </c>
      <c r="J401" s="199">
        <f t="shared" si="64"/>
        <v>-7.6400679117147652E-2</v>
      </c>
      <c r="K401" s="173">
        <v>2075</v>
      </c>
      <c r="L401" s="173">
        <v>1020</v>
      </c>
      <c r="M401" s="199">
        <f t="shared" si="65"/>
        <v>0.49156626506024098</v>
      </c>
      <c r="N401" s="173">
        <v>1934</v>
      </c>
      <c r="O401" s="173">
        <v>910</v>
      </c>
      <c r="P401" s="199">
        <f t="shared" si="66"/>
        <v>0.4705274043433299</v>
      </c>
      <c r="Q401" s="199">
        <f t="shared" si="67"/>
        <v>7.2905894519131431E-2</v>
      </c>
      <c r="R401" s="199">
        <f t="shared" si="68"/>
        <v>0.12087912087912089</v>
      </c>
      <c r="S401" s="199">
        <f t="shared" si="69"/>
        <v>2.1038860716911079E-2</v>
      </c>
    </row>
    <row r="402" spans="1:19" ht="14.25" thickBot="1" x14ac:dyDescent="0.3">
      <c r="A402" s="206" t="s">
        <v>352</v>
      </c>
      <c r="B402" s="206">
        <v>0</v>
      </c>
      <c r="C402" s="173">
        <v>0</v>
      </c>
      <c r="D402" s="199" t="str">
        <f t="shared" si="60"/>
        <v/>
      </c>
      <c r="E402" s="173">
        <v>76</v>
      </c>
      <c r="F402" s="173">
        <v>25</v>
      </c>
      <c r="G402" s="199">
        <f t="shared" si="61"/>
        <v>0.32894736842105265</v>
      </c>
      <c r="H402" s="199">
        <f t="shared" si="62"/>
        <v>-1</v>
      </c>
      <c r="I402" s="199">
        <f t="shared" si="63"/>
        <v>-1</v>
      </c>
      <c r="J402" s="199" t="str">
        <f t="shared" si="64"/>
        <v/>
      </c>
      <c r="K402" s="173">
        <v>0</v>
      </c>
      <c r="L402" s="173">
        <v>0</v>
      </c>
      <c r="M402" s="199" t="str">
        <f t="shared" si="65"/>
        <v/>
      </c>
      <c r="N402" s="173">
        <v>836</v>
      </c>
      <c r="O402" s="173">
        <v>205</v>
      </c>
      <c r="P402" s="199">
        <f t="shared" si="66"/>
        <v>0.24521531100478469</v>
      </c>
      <c r="Q402" s="199">
        <f t="shared" si="67"/>
        <v>-1</v>
      </c>
      <c r="R402" s="199">
        <f t="shared" si="68"/>
        <v>-1</v>
      </c>
      <c r="S402" s="199" t="str">
        <f t="shared" si="69"/>
        <v/>
      </c>
    </row>
    <row r="403" spans="1:19" ht="16.5" thickTop="1" thickBot="1" x14ac:dyDescent="0.3">
      <c r="A403" s="200" t="s">
        <v>311</v>
      </c>
      <c r="B403" s="280">
        <v>179</v>
      </c>
      <c r="C403" s="201">
        <v>153</v>
      </c>
      <c r="D403" s="202">
        <f t="shared" si="60"/>
        <v>0.85474860335195535</v>
      </c>
      <c r="E403" s="203">
        <v>475</v>
      </c>
      <c r="F403" s="201">
        <v>392</v>
      </c>
      <c r="G403" s="202">
        <f t="shared" si="61"/>
        <v>0.82526315789473681</v>
      </c>
      <c r="H403" s="202">
        <f t="shared" si="62"/>
        <v>-0.62315789473684213</v>
      </c>
      <c r="I403" s="202">
        <f t="shared" si="63"/>
        <v>-0.60969387755102034</v>
      </c>
      <c r="J403" s="204">
        <f t="shared" si="64"/>
        <v>2.948544545721854E-2</v>
      </c>
      <c r="K403" s="205">
        <v>3032</v>
      </c>
      <c r="L403" s="201">
        <v>1773</v>
      </c>
      <c r="M403" s="202">
        <f t="shared" si="65"/>
        <v>0.58476253298153036</v>
      </c>
      <c r="N403" s="203">
        <v>5392</v>
      </c>
      <c r="O403" s="201">
        <v>3321</v>
      </c>
      <c r="P403" s="202">
        <f t="shared" si="66"/>
        <v>0.61591246290801183</v>
      </c>
      <c r="Q403" s="202">
        <f t="shared" si="67"/>
        <v>-0.43768545994065278</v>
      </c>
      <c r="R403" s="202">
        <f t="shared" si="68"/>
        <v>-0.46612466124661245</v>
      </c>
      <c r="S403" s="204">
        <f t="shared" si="69"/>
        <v>-3.1149929926481468E-2</v>
      </c>
    </row>
    <row r="404" spans="1:19" ht="14.25" thickTop="1" x14ac:dyDescent="0.25">
      <c r="A404" s="206" t="s">
        <v>351</v>
      </c>
      <c r="B404" s="206">
        <v>179</v>
      </c>
      <c r="C404" s="173">
        <v>153</v>
      </c>
      <c r="D404" s="199">
        <f t="shared" si="60"/>
        <v>0.85474860335195535</v>
      </c>
      <c r="E404" s="173">
        <v>0</v>
      </c>
      <c r="F404" s="173">
        <v>0</v>
      </c>
      <c r="G404" s="199" t="str">
        <f t="shared" si="61"/>
        <v/>
      </c>
      <c r="H404" s="199" t="str">
        <f t="shared" si="62"/>
        <v/>
      </c>
      <c r="I404" s="199" t="str">
        <f t="shared" si="63"/>
        <v/>
      </c>
      <c r="J404" s="199" t="str">
        <f t="shared" si="64"/>
        <v/>
      </c>
      <c r="K404" s="173">
        <v>1113</v>
      </c>
      <c r="L404" s="173">
        <v>712</v>
      </c>
      <c r="M404" s="199">
        <f t="shared" si="65"/>
        <v>0.63971248876909259</v>
      </c>
      <c r="N404" s="173">
        <v>262</v>
      </c>
      <c r="O404" s="173">
        <v>150</v>
      </c>
      <c r="P404" s="199">
        <f t="shared" si="66"/>
        <v>0.5725190839694656</v>
      </c>
      <c r="Q404" s="199">
        <f t="shared" si="67"/>
        <v>3.2480916030534353</v>
      </c>
      <c r="R404" s="199">
        <f t="shared" si="68"/>
        <v>3.746666666666667</v>
      </c>
      <c r="S404" s="199">
        <f t="shared" si="69"/>
        <v>6.7193404799626988E-2</v>
      </c>
    </row>
    <row r="405" spans="1:19" ht="14.25" thickBot="1" x14ac:dyDescent="0.3">
      <c r="A405" s="206" t="s">
        <v>352</v>
      </c>
      <c r="B405" s="206">
        <v>0</v>
      </c>
      <c r="C405" s="173">
        <v>0</v>
      </c>
      <c r="D405" s="199" t="str">
        <f t="shared" si="60"/>
        <v/>
      </c>
      <c r="E405" s="173">
        <v>475</v>
      </c>
      <c r="F405" s="173">
        <v>392</v>
      </c>
      <c r="G405" s="199">
        <f t="shared" si="61"/>
        <v>0.82526315789473681</v>
      </c>
      <c r="H405" s="199">
        <f t="shared" si="62"/>
        <v>-1</v>
      </c>
      <c r="I405" s="199">
        <f t="shared" si="63"/>
        <v>-1</v>
      </c>
      <c r="J405" s="199" t="str">
        <f t="shared" si="64"/>
        <v/>
      </c>
      <c r="K405" s="173">
        <v>1919</v>
      </c>
      <c r="L405" s="173">
        <v>1061</v>
      </c>
      <c r="M405" s="199">
        <f t="shared" si="65"/>
        <v>0.55289213131839499</v>
      </c>
      <c r="N405" s="173">
        <v>5130</v>
      </c>
      <c r="O405" s="173">
        <v>3171</v>
      </c>
      <c r="P405" s="199">
        <f t="shared" si="66"/>
        <v>0.61812865497076019</v>
      </c>
      <c r="Q405" s="199">
        <f t="shared" si="67"/>
        <v>-0.625925925925926</v>
      </c>
      <c r="R405" s="199">
        <f t="shared" si="68"/>
        <v>-0.66540523494165882</v>
      </c>
      <c r="S405" s="199">
        <f t="shared" si="69"/>
        <v>-6.5236523652365208E-2</v>
      </c>
    </row>
    <row r="406" spans="1:19" ht="16.5" thickTop="1" thickBot="1" x14ac:dyDescent="0.3">
      <c r="A406" s="200" t="s">
        <v>309</v>
      </c>
      <c r="B406" s="280">
        <v>152</v>
      </c>
      <c r="C406" s="201">
        <v>103</v>
      </c>
      <c r="D406" s="202">
        <f t="shared" si="60"/>
        <v>0.67763157894736847</v>
      </c>
      <c r="E406" s="203">
        <v>475</v>
      </c>
      <c r="F406" s="201">
        <v>335</v>
      </c>
      <c r="G406" s="202">
        <f t="shared" si="61"/>
        <v>0.70526315789473681</v>
      </c>
      <c r="H406" s="202">
        <f t="shared" si="62"/>
        <v>-0.67999999999999994</v>
      </c>
      <c r="I406" s="202">
        <f t="shared" si="63"/>
        <v>-0.69253731343283587</v>
      </c>
      <c r="J406" s="204">
        <f t="shared" si="64"/>
        <v>-2.763157894736834E-2</v>
      </c>
      <c r="K406" s="205">
        <v>3074</v>
      </c>
      <c r="L406" s="201">
        <v>1630</v>
      </c>
      <c r="M406" s="202">
        <f t="shared" si="65"/>
        <v>0.53025374105400125</v>
      </c>
      <c r="N406" s="203">
        <v>4957</v>
      </c>
      <c r="O406" s="201">
        <v>2902</v>
      </c>
      <c r="P406" s="202">
        <f t="shared" si="66"/>
        <v>0.58543473875327823</v>
      </c>
      <c r="Q406" s="202">
        <f t="shared" si="67"/>
        <v>-0.37986685495259231</v>
      </c>
      <c r="R406" s="202">
        <f t="shared" si="68"/>
        <v>-0.43831840110268783</v>
      </c>
      <c r="S406" s="204">
        <f t="shared" si="69"/>
        <v>-5.5180997699276979E-2</v>
      </c>
    </row>
    <row r="407" spans="1:19" ht="14.25" thickTop="1" x14ac:dyDescent="0.25">
      <c r="A407" s="206" t="s">
        <v>351</v>
      </c>
      <c r="B407" s="206">
        <v>152</v>
      </c>
      <c r="C407" s="173">
        <v>103</v>
      </c>
      <c r="D407" s="199">
        <f t="shared" si="60"/>
        <v>0.67763157894736847</v>
      </c>
      <c r="E407" s="173">
        <v>0</v>
      </c>
      <c r="F407" s="173">
        <v>0</v>
      </c>
      <c r="G407" s="199" t="str">
        <f t="shared" si="61"/>
        <v/>
      </c>
      <c r="H407" s="199" t="str">
        <f t="shared" si="62"/>
        <v/>
      </c>
      <c r="I407" s="199" t="str">
        <f t="shared" si="63"/>
        <v/>
      </c>
      <c r="J407" s="199" t="str">
        <f t="shared" si="64"/>
        <v/>
      </c>
      <c r="K407" s="173">
        <v>1269</v>
      </c>
      <c r="L407" s="173">
        <v>683</v>
      </c>
      <c r="M407" s="199">
        <f t="shared" si="65"/>
        <v>0.53821907013396375</v>
      </c>
      <c r="N407" s="173">
        <v>245</v>
      </c>
      <c r="O407" s="173">
        <v>166</v>
      </c>
      <c r="P407" s="199">
        <f t="shared" si="66"/>
        <v>0.67755102040816328</v>
      </c>
      <c r="Q407" s="199">
        <f t="shared" si="67"/>
        <v>4.1795918367346943</v>
      </c>
      <c r="R407" s="199">
        <f t="shared" si="68"/>
        <v>3.1144578313253009</v>
      </c>
      <c r="S407" s="199">
        <f t="shared" si="69"/>
        <v>-0.13933195027419953</v>
      </c>
    </row>
    <row r="408" spans="1:19" ht="14.25" thickBot="1" x14ac:dyDescent="0.3">
      <c r="A408" s="206" t="s">
        <v>352</v>
      </c>
      <c r="B408" s="206">
        <v>0</v>
      </c>
      <c r="C408" s="173">
        <v>0</v>
      </c>
      <c r="D408" s="199" t="str">
        <f t="shared" si="60"/>
        <v/>
      </c>
      <c r="E408" s="173">
        <v>475</v>
      </c>
      <c r="F408" s="173">
        <v>335</v>
      </c>
      <c r="G408" s="199">
        <f t="shared" si="61"/>
        <v>0.70526315789473681</v>
      </c>
      <c r="H408" s="199">
        <f t="shared" si="62"/>
        <v>-1</v>
      </c>
      <c r="I408" s="199">
        <f t="shared" si="63"/>
        <v>-1</v>
      </c>
      <c r="J408" s="199" t="str">
        <f t="shared" si="64"/>
        <v/>
      </c>
      <c r="K408" s="173">
        <v>1805</v>
      </c>
      <c r="L408" s="173">
        <v>947</v>
      </c>
      <c r="M408" s="199">
        <f t="shared" si="65"/>
        <v>0.52465373961218842</v>
      </c>
      <c r="N408" s="173">
        <v>4712</v>
      </c>
      <c r="O408" s="173">
        <v>2736</v>
      </c>
      <c r="P408" s="199">
        <f t="shared" si="66"/>
        <v>0.58064516129032262</v>
      </c>
      <c r="Q408" s="199">
        <f t="shared" si="67"/>
        <v>-0.61693548387096775</v>
      </c>
      <c r="R408" s="199">
        <f t="shared" si="68"/>
        <v>-0.65387426900584789</v>
      </c>
      <c r="S408" s="199">
        <f t="shared" si="69"/>
        <v>-5.5991421678134201E-2</v>
      </c>
    </row>
    <row r="409" spans="1:19" ht="16.5" thickTop="1" thickBot="1" x14ac:dyDescent="0.3">
      <c r="A409" s="200" t="s">
        <v>328</v>
      </c>
      <c r="B409" s="280">
        <v>143</v>
      </c>
      <c r="C409" s="201">
        <v>122</v>
      </c>
      <c r="D409" s="202">
        <f t="shared" si="60"/>
        <v>0.85314685314685312</v>
      </c>
      <c r="E409" s="203">
        <v>152</v>
      </c>
      <c r="F409" s="201">
        <v>103</v>
      </c>
      <c r="G409" s="202">
        <f t="shared" si="61"/>
        <v>0.67763157894736847</v>
      </c>
      <c r="H409" s="202">
        <f t="shared" si="62"/>
        <v>-5.9210526315789491E-2</v>
      </c>
      <c r="I409" s="202">
        <f t="shared" si="63"/>
        <v>0.18446601941747565</v>
      </c>
      <c r="J409" s="204">
        <f t="shared" si="64"/>
        <v>0.17551527419948465</v>
      </c>
      <c r="K409" s="205">
        <v>873</v>
      </c>
      <c r="L409" s="201">
        <v>697</v>
      </c>
      <c r="M409" s="202">
        <f t="shared" si="65"/>
        <v>0.79839633447880876</v>
      </c>
      <c r="N409" s="203">
        <v>940</v>
      </c>
      <c r="O409" s="201">
        <v>645</v>
      </c>
      <c r="P409" s="202">
        <f t="shared" si="66"/>
        <v>0.68617021276595747</v>
      </c>
      <c r="Q409" s="202">
        <f t="shared" si="67"/>
        <v>-7.1276595744680815E-2</v>
      </c>
      <c r="R409" s="202">
        <f t="shared" si="68"/>
        <v>8.0620155038759744E-2</v>
      </c>
      <c r="S409" s="204">
        <f t="shared" si="69"/>
        <v>0.11222612171285129</v>
      </c>
    </row>
    <row r="410" spans="1:19" ht="14.25" thickTop="1" x14ac:dyDescent="0.25">
      <c r="A410" s="206" t="s">
        <v>351</v>
      </c>
      <c r="B410" s="206">
        <v>143</v>
      </c>
      <c r="C410" s="173">
        <v>122</v>
      </c>
      <c r="D410" s="199">
        <f t="shared" si="60"/>
        <v>0.85314685314685312</v>
      </c>
      <c r="E410" s="173">
        <v>152</v>
      </c>
      <c r="F410" s="173">
        <v>103</v>
      </c>
      <c r="G410" s="199">
        <f t="shared" si="61"/>
        <v>0.67763157894736847</v>
      </c>
      <c r="H410" s="199">
        <f t="shared" si="62"/>
        <v>-5.9210526315789491E-2</v>
      </c>
      <c r="I410" s="199">
        <f t="shared" si="63"/>
        <v>0.18446601941747565</v>
      </c>
      <c r="J410" s="199">
        <f t="shared" si="64"/>
        <v>0.17551527419948465</v>
      </c>
      <c r="K410" s="173">
        <v>873</v>
      </c>
      <c r="L410" s="173">
        <v>697</v>
      </c>
      <c r="M410" s="199">
        <f t="shared" si="65"/>
        <v>0.79839633447880876</v>
      </c>
      <c r="N410" s="173">
        <v>921</v>
      </c>
      <c r="O410" s="173">
        <v>633</v>
      </c>
      <c r="P410" s="199">
        <f t="shared" si="66"/>
        <v>0.68729641693811072</v>
      </c>
      <c r="Q410" s="199">
        <f t="shared" si="67"/>
        <v>-5.2117263843648232E-2</v>
      </c>
      <c r="R410" s="199">
        <f t="shared" si="68"/>
        <v>0.10110584518167465</v>
      </c>
      <c r="S410" s="199">
        <f t="shared" si="69"/>
        <v>0.11109991754069803</v>
      </c>
    </row>
    <row r="411" spans="1:19" ht="14.25" thickBot="1" x14ac:dyDescent="0.3">
      <c r="A411" s="206" t="s">
        <v>352</v>
      </c>
      <c r="B411" s="206">
        <v>0</v>
      </c>
      <c r="C411" s="173">
        <v>0</v>
      </c>
      <c r="D411" s="199" t="str">
        <f t="shared" si="60"/>
        <v/>
      </c>
      <c r="E411" s="173">
        <v>0</v>
      </c>
      <c r="F411" s="173">
        <v>0</v>
      </c>
      <c r="G411" s="199" t="str">
        <f t="shared" si="61"/>
        <v/>
      </c>
      <c r="H411" s="199" t="str">
        <f t="shared" si="62"/>
        <v/>
      </c>
      <c r="I411" s="199" t="str">
        <f t="shared" si="63"/>
        <v/>
      </c>
      <c r="J411" s="199" t="str">
        <f t="shared" si="64"/>
        <v/>
      </c>
      <c r="K411" s="173">
        <v>0</v>
      </c>
      <c r="L411" s="173">
        <v>0</v>
      </c>
      <c r="M411" s="199" t="str">
        <f t="shared" si="65"/>
        <v/>
      </c>
      <c r="N411" s="173">
        <v>19</v>
      </c>
      <c r="O411" s="173">
        <v>12</v>
      </c>
      <c r="P411" s="199">
        <f t="shared" si="66"/>
        <v>0.63157894736842102</v>
      </c>
      <c r="Q411" s="199">
        <f t="shared" si="67"/>
        <v>-1</v>
      </c>
      <c r="R411" s="199">
        <f t="shared" si="68"/>
        <v>-1</v>
      </c>
      <c r="S411" s="199" t="str">
        <f t="shared" si="69"/>
        <v/>
      </c>
    </row>
    <row r="412" spans="1:19" ht="16.5" thickTop="1" thickBot="1" x14ac:dyDescent="0.3">
      <c r="A412" s="200" t="s">
        <v>313</v>
      </c>
      <c r="B412" s="280">
        <v>140</v>
      </c>
      <c r="C412" s="201">
        <v>100</v>
      </c>
      <c r="D412" s="202">
        <f t="shared" si="60"/>
        <v>0.7142857142857143</v>
      </c>
      <c r="E412" s="203">
        <v>412</v>
      </c>
      <c r="F412" s="201">
        <v>322</v>
      </c>
      <c r="G412" s="202">
        <f t="shared" si="61"/>
        <v>0.78155339805825241</v>
      </c>
      <c r="H412" s="202">
        <f t="shared" si="62"/>
        <v>-0.66019417475728148</v>
      </c>
      <c r="I412" s="202">
        <f t="shared" si="63"/>
        <v>-0.68944099378881996</v>
      </c>
      <c r="J412" s="204">
        <f t="shared" si="64"/>
        <v>-6.7267683772538112E-2</v>
      </c>
      <c r="K412" s="205">
        <v>3258</v>
      </c>
      <c r="L412" s="201">
        <v>2271</v>
      </c>
      <c r="M412" s="202">
        <f t="shared" si="65"/>
        <v>0.69705340699815843</v>
      </c>
      <c r="N412" s="203">
        <v>3880</v>
      </c>
      <c r="O412" s="201">
        <v>2450</v>
      </c>
      <c r="P412" s="202">
        <f t="shared" si="66"/>
        <v>0.63144329896907214</v>
      </c>
      <c r="Q412" s="202">
        <f t="shared" si="67"/>
        <v>-0.16030927835051545</v>
      </c>
      <c r="R412" s="202">
        <f t="shared" si="68"/>
        <v>-7.3061224489795906E-2</v>
      </c>
      <c r="S412" s="204">
        <f t="shared" si="69"/>
        <v>6.5610108029086289E-2</v>
      </c>
    </row>
    <row r="413" spans="1:19" ht="14.25" thickTop="1" x14ac:dyDescent="0.25">
      <c r="A413" s="206" t="s">
        <v>351</v>
      </c>
      <c r="B413" s="206">
        <v>140</v>
      </c>
      <c r="C413" s="173">
        <v>100</v>
      </c>
      <c r="D413" s="199">
        <f t="shared" si="60"/>
        <v>0.7142857142857143</v>
      </c>
      <c r="E413" s="173">
        <v>412</v>
      </c>
      <c r="F413" s="173">
        <v>322</v>
      </c>
      <c r="G413" s="199">
        <f t="shared" si="61"/>
        <v>0.78155339805825241</v>
      </c>
      <c r="H413" s="199">
        <f t="shared" si="62"/>
        <v>-0.66019417475728148</v>
      </c>
      <c r="I413" s="199">
        <f t="shared" si="63"/>
        <v>-0.68944099378881996</v>
      </c>
      <c r="J413" s="199">
        <f t="shared" si="64"/>
        <v>-6.7267683772538112E-2</v>
      </c>
      <c r="K413" s="173">
        <v>3163</v>
      </c>
      <c r="L413" s="173">
        <v>2240</v>
      </c>
      <c r="M413" s="199">
        <f t="shared" si="65"/>
        <v>0.70818842870692378</v>
      </c>
      <c r="N413" s="173">
        <v>3405</v>
      </c>
      <c r="O413" s="173">
        <v>2333</v>
      </c>
      <c r="P413" s="199">
        <f t="shared" si="66"/>
        <v>0.68516886930983845</v>
      </c>
      <c r="Q413" s="199">
        <f t="shared" si="67"/>
        <v>-7.1071953010279021E-2</v>
      </c>
      <c r="R413" s="199">
        <f t="shared" si="68"/>
        <v>-3.9862837548221175E-2</v>
      </c>
      <c r="S413" s="199">
        <f t="shared" si="69"/>
        <v>2.3019559397085332E-2</v>
      </c>
    </row>
    <row r="414" spans="1:19" ht="14.25" thickBot="1" x14ac:dyDescent="0.3">
      <c r="A414" s="206" t="s">
        <v>352</v>
      </c>
      <c r="B414" s="206">
        <v>0</v>
      </c>
      <c r="C414" s="173">
        <v>0</v>
      </c>
      <c r="D414" s="199" t="str">
        <f t="shared" si="60"/>
        <v/>
      </c>
      <c r="E414" s="173">
        <v>0</v>
      </c>
      <c r="F414" s="173">
        <v>0</v>
      </c>
      <c r="G414" s="199" t="str">
        <f t="shared" si="61"/>
        <v/>
      </c>
      <c r="H414" s="199" t="str">
        <f t="shared" si="62"/>
        <v/>
      </c>
      <c r="I414" s="199" t="str">
        <f t="shared" si="63"/>
        <v/>
      </c>
      <c r="J414" s="199" t="str">
        <f t="shared" si="64"/>
        <v/>
      </c>
      <c r="K414" s="173">
        <v>95</v>
      </c>
      <c r="L414" s="173">
        <v>31</v>
      </c>
      <c r="M414" s="199">
        <f t="shared" si="65"/>
        <v>0.32631578947368423</v>
      </c>
      <c r="N414" s="173">
        <v>475</v>
      </c>
      <c r="O414" s="173">
        <v>117</v>
      </c>
      <c r="P414" s="199">
        <f t="shared" si="66"/>
        <v>0.24631578947368421</v>
      </c>
      <c r="Q414" s="199">
        <f t="shared" si="67"/>
        <v>-0.8</v>
      </c>
      <c r="R414" s="199">
        <f t="shared" si="68"/>
        <v>-0.7350427350427351</v>
      </c>
      <c r="S414" s="199">
        <f t="shared" si="69"/>
        <v>8.0000000000000016E-2</v>
      </c>
    </row>
    <row r="415" spans="1:19" ht="16.5" thickTop="1" thickBot="1" x14ac:dyDescent="0.3">
      <c r="A415" s="200" t="s">
        <v>348</v>
      </c>
      <c r="B415" s="280">
        <v>133</v>
      </c>
      <c r="C415" s="201">
        <v>92</v>
      </c>
      <c r="D415" s="202">
        <f t="shared" si="60"/>
        <v>0.69172932330827064</v>
      </c>
      <c r="E415" s="203">
        <v>38</v>
      </c>
      <c r="F415" s="201">
        <v>0</v>
      </c>
      <c r="G415" s="202">
        <f t="shared" si="61"/>
        <v>0</v>
      </c>
      <c r="H415" s="202">
        <f t="shared" si="62"/>
        <v>2.5</v>
      </c>
      <c r="I415" s="202" t="str">
        <f t="shared" si="63"/>
        <v/>
      </c>
      <c r="J415" s="204">
        <f t="shared" si="64"/>
        <v>0.69172932330827064</v>
      </c>
      <c r="K415" s="205">
        <v>324</v>
      </c>
      <c r="L415" s="201">
        <v>160</v>
      </c>
      <c r="M415" s="202">
        <f t="shared" si="65"/>
        <v>0.49382716049382713</v>
      </c>
      <c r="N415" s="203">
        <v>323</v>
      </c>
      <c r="O415" s="201">
        <v>111</v>
      </c>
      <c r="P415" s="202">
        <f t="shared" si="66"/>
        <v>0.34365325077399383</v>
      </c>
      <c r="Q415" s="202">
        <f t="shared" si="67"/>
        <v>3.0959752321981782E-3</v>
      </c>
      <c r="R415" s="202">
        <f t="shared" si="68"/>
        <v>0.44144144144144137</v>
      </c>
      <c r="S415" s="204">
        <f t="shared" si="69"/>
        <v>0.1501739097198333</v>
      </c>
    </row>
    <row r="416" spans="1:19" ht="14.25" thickTop="1" x14ac:dyDescent="0.25">
      <c r="A416" s="206" t="s">
        <v>351</v>
      </c>
      <c r="B416" s="206">
        <v>133</v>
      </c>
      <c r="C416" s="173">
        <v>92</v>
      </c>
      <c r="D416" s="199">
        <f t="shared" si="60"/>
        <v>0.69172932330827064</v>
      </c>
      <c r="E416" s="173">
        <v>38</v>
      </c>
      <c r="F416" s="173">
        <v>0</v>
      </c>
      <c r="G416" s="199">
        <f t="shared" si="61"/>
        <v>0</v>
      </c>
      <c r="H416" s="199">
        <f t="shared" si="62"/>
        <v>2.5</v>
      </c>
      <c r="I416" s="199" t="str">
        <f t="shared" si="63"/>
        <v/>
      </c>
      <c r="J416" s="199">
        <f t="shared" si="64"/>
        <v>0.69172932330827064</v>
      </c>
      <c r="K416" s="173">
        <v>324</v>
      </c>
      <c r="L416" s="173">
        <v>160</v>
      </c>
      <c r="M416" s="199">
        <f t="shared" si="65"/>
        <v>0.49382716049382713</v>
      </c>
      <c r="N416" s="173">
        <v>285</v>
      </c>
      <c r="O416" s="173">
        <v>87</v>
      </c>
      <c r="P416" s="199">
        <f t="shared" si="66"/>
        <v>0.30526315789473685</v>
      </c>
      <c r="Q416" s="199">
        <f t="shared" si="67"/>
        <v>0.13684210526315788</v>
      </c>
      <c r="R416" s="199">
        <f t="shared" si="68"/>
        <v>0.83908045977011492</v>
      </c>
      <c r="S416" s="199">
        <f t="shared" si="69"/>
        <v>0.18856400259909029</v>
      </c>
    </row>
    <row r="417" spans="1:19" ht="14.25" thickBot="1" x14ac:dyDescent="0.3">
      <c r="A417" s="206" t="s">
        <v>352</v>
      </c>
      <c r="B417" s="206">
        <v>0</v>
      </c>
      <c r="C417" s="173">
        <v>0</v>
      </c>
      <c r="D417" s="199" t="str">
        <f t="shared" si="60"/>
        <v/>
      </c>
      <c r="E417" s="173">
        <v>0</v>
      </c>
      <c r="F417" s="173">
        <v>0</v>
      </c>
      <c r="G417" s="199" t="str">
        <f t="shared" si="61"/>
        <v/>
      </c>
      <c r="H417" s="199" t="str">
        <f t="shared" si="62"/>
        <v/>
      </c>
      <c r="I417" s="199" t="str">
        <f t="shared" si="63"/>
        <v/>
      </c>
      <c r="J417" s="199" t="str">
        <f t="shared" si="64"/>
        <v/>
      </c>
      <c r="K417" s="173">
        <v>0</v>
      </c>
      <c r="L417" s="173">
        <v>0</v>
      </c>
      <c r="M417" s="199" t="str">
        <f t="shared" si="65"/>
        <v/>
      </c>
      <c r="N417" s="173">
        <v>38</v>
      </c>
      <c r="O417" s="173">
        <v>24</v>
      </c>
      <c r="P417" s="199">
        <f t="shared" si="66"/>
        <v>0.63157894736842102</v>
      </c>
      <c r="Q417" s="199">
        <f t="shared" si="67"/>
        <v>-1</v>
      </c>
      <c r="R417" s="199">
        <f t="shared" si="68"/>
        <v>-1</v>
      </c>
      <c r="S417" s="199" t="str">
        <f t="shared" si="69"/>
        <v/>
      </c>
    </row>
    <row r="418" spans="1:19" ht="16.5" thickTop="1" thickBot="1" x14ac:dyDescent="0.3">
      <c r="A418" s="200" t="s">
        <v>320</v>
      </c>
      <c r="B418" s="280">
        <v>89</v>
      </c>
      <c r="C418" s="201">
        <v>29</v>
      </c>
      <c r="D418" s="202">
        <f t="shared" si="60"/>
        <v>0.3258426966292135</v>
      </c>
      <c r="E418" s="203">
        <v>38</v>
      </c>
      <c r="F418" s="201">
        <v>22</v>
      </c>
      <c r="G418" s="202">
        <f t="shared" si="61"/>
        <v>0.57894736842105265</v>
      </c>
      <c r="H418" s="202">
        <f t="shared" si="62"/>
        <v>1.3421052631578947</v>
      </c>
      <c r="I418" s="202">
        <f t="shared" si="63"/>
        <v>0.31818181818181812</v>
      </c>
      <c r="J418" s="204">
        <f t="shared" si="64"/>
        <v>-0.25310467179183915</v>
      </c>
      <c r="K418" s="205">
        <v>756</v>
      </c>
      <c r="L418" s="201">
        <v>302</v>
      </c>
      <c r="M418" s="202">
        <f t="shared" si="65"/>
        <v>0.39947089947089948</v>
      </c>
      <c r="N418" s="203">
        <v>819</v>
      </c>
      <c r="O418" s="201">
        <v>243</v>
      </c>
      <c r="P418" s="202">
        <f t="shared" si="66"/>
        <v>0.2967032967032967</v>
      </c>
      <c r="Q418" s="202">
        <f t="shared" si="67"/>
        <v>-7.6923076923076872E-2</v>
      </c>
      <c r="R418" s="202">
        <f t="shared" si="68"/>
        <v>0.24279835390946491</v>
      </c>
      <c r="S418" s="204">
        <f t="shared" si="69"/>
        <v>0.10276760276760277</v>
      </c>
    </row>
    <row r="419" spans="1:19" ht="14.25" thickTop="1" x14ac:dyDescent="0.25">
      <c r="A419" s="206" t="s">
        <v>351</v>
      </c>
      <c r="B419" s="206">
        <v>89</v>
      </c>
      <c r="C419" s="173">
        <v>29</v>
      </c>
      <c r="D419" s="199">
        <f t="shared" si="60"/>
        <v>0.3258426966292135</v>
      </c>
      <c r="E419" s="173">
        <v>0</v>
      </c>
      <c r="F419" s="173">
        <v>0</v>
      </c>
      <c r="G419" s="199" t="str">
        <f t="shared" si="61"/>
        <v/>
      </c>
      <c r="H419" s="199" t="str">
        <f t="shared" si="62"/>
        <v/>
      </c>
      <c r="I419" s="199" t="str">
        <f t="shared" si="63"/>
        <v/>
      </c>
      <c r="J419" s="199" t="str">
        <f t="shared" si="64"/>
        <v/>
      </c>
      <c r="K419" s="173">
        <v>680</v>
      </c>
      <c r="L419" s="173">
        <v>274</v>
      </c>
      <c r="M419" s="199">
        <f t="shared" si="65"/>
        <v>0.40294117647058825</v>
      </c>
      <c r="N419" s="173">
        <v>458</v>
      </c>
      <c r="O419" s="173">
        <v>115</v>
      </c>
      <c r="P419" s="199">
        <f t="shared" si="66"/>
        <v>0.25109170305676853</v>
      </c>
      <c r="Q419" s="199">
        <f t="shared" si="67"/>
        <v>0.48471615720524008</v>
      </c>
      <c r="R419" s="199">
        <f t="shared" si="68"/>
        <v>1.3826086956521739</v>
      </c>
      <c r="S419" s="199">
        <f t="shared" si="69"/>
        <v>0.15184947341381971</v>
      </c>
    </row>
    <row r="420" spans="1:19" ht="14.25" thickBot="1" x14ac:dyDescent="0.3">
      <c r="A420" s="206" t="s">
        <v>352</v>
      </c>
      <c r="B420" s="206">
        <v>0</v>
      </c>
      <c r="C420" s="173">
        <v>0</v>
      </c>
      <c r="D420" s="199" t="str">
        <f t="shared" si="60"/>
        <v/>
      </c>
      <c r="E420" s="173">
        <v>38</v>
      </c>
      <c r="F420" s="173">
        <v>22</v>
      </c>
      <c r="G420" s="199">
        <f t="shared" si="61"/>
        <v>0.57894736842105265</v>
      </c>
      <c r="H420" s="199">
        <f t="shared" si="62"/>
        <v>-1</v>
      </c>
      <c r="I420" s="199">
        <f t="shared" si="63"/>
        <v>-1</v>
      </c>
      <c r="J420" s="199" t="str">
        <f t="shared" si="64"/>
        <v/>
      </c>
      <c r="K420" s="173">
        <v>76</v>
      </c>
      <c r="L420" s="173">
        <v>28</v>
      </c>
      <c r="M420" s="199">
        <f t="shared" si="65"/>
        <v>0.36842105263157893</v>
      </c>
      <c r="N420" s="173">
        <v>361</v>
      </c>
      <c r="O420" s="173">
        <v>128</v>
      </c>
      <c r="P420" s="199">
        <f t="shared" si="66"/>
        <v>0.35457063711911357</v>
      </c>
      <c r="Q420" s="199">
        <f t="shared" si="67"/>
        <v>-0.78947368421052633</v>
      </c>
      <c r="R420" s="199">
        <f t="shared" si="68"/>
        <v>-0.78125</v>
      </c>
      <c r="S420" s="199">
        <f t="shared" si="69"/>
        <v>1.3850415512465353E-2</v>
      </c>
    </row>
    <row r="421" spans="1:19" ht="16.5" thickTop="1" thickBot="1" x14ac:dyDescent="0.3">
      <c r="A421" s="200" t="s">
        <v>326</v>
      </c>
      <c r="B421" s="280">
        <v>85</v>
      </c>
      <c r="C421" s="201">
        <v>70</v>
      </c>
      <c r="D421" s="202">
        <f t="shared" si="60"/>
        <v>0.82352941176470584</v>
      </c>
      <c r="E421" s="203">
        <v>190</v>
      </c>
      <c r="F421" s="201">
        <v>125</v>
      </c>
      <c r="G421" s="202">
        <f t="shared" si="61"/>
        <v>0.65789473684210531</v>
      </c>
      <c r="H421" s="202">
        <f t="shared" si="62"/>
        <v>-0.55263157894736836</v>
      </c>
      <c r="I421" s="202">
        <f t="shared" si="63"/>
        <v>-0.43999999999999995</v>
      </c>
      <c r="J421" s="204">
        <f t="shared" si="64"/>
        <v>0.16563467492260053</v>
      </c>
      <c r="K421" s="205">
        <v>1005</v>
      </c>
      <c r="L421" s="201">
        <v>468</v>
      </c>
      <c r="M421" s="202">
        <f t="shared" si="65"/>
        <v>0.46567164179104475</v>
      </c>
      <c r="N421" s="203">
        <v>1384</v>
      </c>
      <c r="O421" s="201">
        <v>662</v>
      </c>
      <c r="P421" s="202">
        <f t="shared" si="66"/>
        <v>0.47832369942196534</v>
      </c>
      <c r="Q421" s="202">
        <f t="shared" si="67"/>
        <v>-0.27384393063583812</v>
      </c>
      <c r="R421" s="202">
        <f t="shared" si="68"/>
        <v>-0.29305135951661632</v>
      </c>
      <c r="S421" s="204">
        <f t="shared" si="69"/>
        <v>-1.2652057630920588E-2</v>
      </c>
    </row>
    <row r="422" spans="1:19" ht="14.25" thickTop="1" x14ac:dyDescent="0.25">
      <c r="A422" s="206" t="s">
        <v>351</v>
      </c>
      <c r="B422" s="206">
        <v>85</v>
      </c>
      <c r="C422" s="173">
        <v>70</v>
      </c>
      <c r="D422" s="199">
        <f t="shared" si="60"/>
        <v>0.82352941176470584</v>
      </c>
      <c r="E422" s="173">
        <v>190</v>
      </c>
      <c r="F422" s="173">
        <v>125</v>
      </c>
      <c r="G422" s="199">
        <f t="shared" si="61"/>
        <v>0.65789473684210531</v>
      </c>
      <c r="H422" s="199">
        <f t="shared" si="62"/>
        <v>-0.55263157894736836</v>
      </c>
      <c r="I422" s="199">
        <f t="shared" si="63"/>
        <v>-0.43999999999999995</v>
      </c>
      <c r="J422" s="199">
        <f t="shared" si="64"/>
        <v>0.16563467492260053</v>
      </c>
      <c r="K422" s="173">
        <v>967</v>
      </c>
      <c r="L422" s="173">
        <v>463</v>
      </c>
      <c r="M422" s="199">
        <f t="shared" si="65"/>
        <v>0.47880041365046538</v>
      </c>
      <c r="N422" s="173">
        <v>1384</v>
      </c>
      <c r="O422" s="173">
        <v>662</v>
      </c>
      <c r="P422" s="199">
        <f t="shared" si="66"/>
        <v>0.47832369942196534</v>
      </c>
      <c r="Q422" s="199">
        <f t="shared" si="67"/>
        <v>-0.30130057803468213</v>
      </c>
      <c r="R422" s="199">
        <f t="shared" si="68"/>
        <v>-0.30060422960725075</v>
      </c>
      <c r="S422" s="199">
        <f t="shared" si="69"/>
        <v>4.7671422850004141E-4</v>
      </c>
    </row>
    <row r="423" spans="1:19" ht="14.25" thickBot="1" x14ac:dyDescent="0.3">
      <c r="A423" s="206" t="s">
        <v>352</v>
      </c>
      <c r="B423" s="206">
        <v>0</v>
      </c>
      <c r="C423" s="173">
        <v>0</v>
      </c>
      <c r="D423" s="199" t="str">
        <f t="shared" si="60"/>
        <v/>
      </c>
      <c r="E423" s="173">
        <v>0</v>
      </c>
      <c r="F423" s="173">
        <v>0</v>
      </c>
      <c r="G423" s="199" t="str">
        <f t="shared" si="61"/>
        <v/>
      </c>
      <c r="H423" s="199" t="str">
        <f t="shared" si="62"/>
        <v/>
      </c>
      <c r="I423" s="199" t="str">
        <f t="shared" si="63"/>
        <v/>
      </c>
      <c r="J423" s="199" t="str">
        <f t="shared" si="64"/>
        <v/>
      </c>
      <c r="K423" s="173">
        <v>38</v>
      </c>
      <c r="L423" s="173">
        <v>5</v>
      </c>
      <c r="M423" s="199">
        <f t="shared" si="65"/>
        <v>0.13157894736842105</v>
      </c>
      <c r="N423" s="173">
        <v>0</v>
      </c>
      <c r="O423" s="173">
        <v>0</v>
      </c>
      <c r="P423" s="199" t="str">
        <f t="shared" si="66"/>
        <v/>
      </c>
      <c r="Q423" s="199" t="str">
        <f t="shared" si="67"/>
        <v/>
      </c>
      <c r="R423" s="199" t="str">
        <f t="shared" si="68"/>
        <v/>
      </c>
      <c r="S423" s="199" t="str">
        <f t="shared" si="69"/>
        <v/>
      </c>
    </row>
    <row r="424" spans="1:19" ht="16.5" thickTop="1" thickBot="1" x14ac:dyDescent="0.3">
      <c r="A424" s="200" t="s">
        <v>319</v>
      </c>
      <c r="B424" s="280">
        <v>82</v>
      </c>
      <c r="C424" s="201">
        <v>69</v>
      </c>
      <c r="D424" s="202">
        <f t="shared" si="60"/>
        <v>0.84146341463414631</v>
      </c>
      <c r="E424" s="203">
        <v>95</v>
      </c>
      <c r="F424" s="201">
        <v>65</v>
      </c>
      <c r="G424" s="202">
        <f t="shared" si="61"/>
        <v>0.68421052631578949</v>
      </c>
      <c r="H424" s="202">
        <f t="shared" si="62"/>
        <v>-0.13684210526315788</v>
      </c>
      <c r="I424" s="202">
        <f t="shared" si="63"/>
        <v>6.1538461538461542E-2</v>
      </c>
      <c r="J424" s="204">
        <f t="shared" si="64"/>
        <v>0.15725288831835682</v>
      </c>
      <c r="K424" s="205">
        <v>700</v>
      </c>
      <c r="L424" s="201">
        <v>508</v>
      </c>
      <c r="M424" s="202">
        <f t="shared" si="65"/>
        <v>0.72571428571428576</v>
      </c>
      <c r="N424" s="203">
        <v>990</v>
      </c>
      <c r="O424" s="201">
        <v>667</v>
      </c>
      <c r="P424" s="202">
        <f t="shared" si="66"/>
        <v>0.67373737373737375</v>
      </c>
      <c r="Q424" s="202">
        <f t="shared" si="67"/>
        <v>-0.29292929292929293</v>
      </c>
      <c r="R424" s="202">
        <f t="shared" si="68"/>
        <v>-0.23838080959520236</v>
      </c>
      <c r="S424" s="204">
        <f t="shared" si="69"/>
        <v>5.197691197691201E-2</v>
      </c>
    </row>
    <row r="425" spans="1:19" ht="14.25" thickTop="1" x14ac:dyDescent="0.25">
      <c r="A425" s="206" t="s">
        <v>351</v>
      </c>
      <c r="B425" s="206">
        <v>82</v>
      </c>
      <c r="C425" s="173">
        <v>69</v>
      </c>
      <c r="D425" s="199">
        <f t="shared" si="60"/>
        <v>0.84146341463414631</v>
      </c>
      <c r="E425" s="173">
        <v>76</v>
      </c>
      <c r="F425" s="173">
        <v>55</v>
      </c>
      <c r="G425" s="199">
        <f t="shared" si="61"/>
        <v>0.72368421052631582</v>
      </c>
      <c r="H425" s="199">
        <f t="shared" si="62"/>
        <v>7.8947368421052655E-2</v>
      </c>
      <c r="I425" s="199">
        <f t="shared" si="63"/>
        <v>0.25454545454545463</v>
      </c>
      <c r="J425" s="199">
        <f t="shared" si="64"/>
        <v>0.11777920410783049</v>
      </c>
      <c r="K425" s="173">
        <v>700</v>
      </c>
      <c r="L425" s="173">
        <v>508</v>
      </c>
      <c r="M425" s="199">
        <f t="shared" si="65"/>
        <v>0.72571428571428576</v>
      </c>
      <c r="N425" s="173">
        <v>857</v>
      </c>
      <c r="O425" s="173">
        <v>590</v>
      </c>
      <c r="P425" s="199">
        <f t="shared" si="66"/>
        <v>0.68844807467911318</v>
      </c>
      <c r="Q425" s="199">
        <f t="shared" si="67"/>
        <v>-0.18319719953325553</v>
      </c>
      <c r="R425" s="199">
        <f t="shared" si="68"/>
        <v>-0.13898305084745766</v>
      </c>
      <c r="S425" s="199">
        <f t="shared" si="69"/>
        <v>3.7266211035172581E-2</v>
      </c>
    </row>
    <row r="426" spans="1:19" ht="14.25" thickBot="1" x14ac:dyDescent="0.3">
      <c r="A426" s="206" t="s">
        <v>352</v>
      </c>
      <c r="B426" s="206">
        <v>0</v>
      </c>
      <c r="C426" s="173">
        <v>0</v>
      </c>
      <c r="D426" s="199" t="str">
        <f t="shared" si="60"/>
        <v/>
      </c>
      <c r="E426" s="173">
        <v>19</v>
      </c>
      <c r="F426" s="173">
        <v>10</v>
      </c>
      <c r="G426" s="199">
        <f t="shared" si="61"/>
        <v>0.52631578947368418</v>
      </c>
      <c r="H426" s="199">
        <f t="shared" si="62"/>
        <v>-1</v>
      </c>
      <c r="I426" s="199">
        <f t="shared" si="63"/>
        <v>-1</v>
      </c>
      <c r="J426" s="199" t="str">
        <f t="shared" si="64"/>
        <v/>
      </c>
      <c r="K426" s="173">
        <v>0</v>
      </c>
      <c r="L426" s="173">
        <v>0</v>
      </c>
      <c r="M426" s="199" t="str">
        <f t="shared" si="65"/>
        <v/>
      </c>
      <c r="N426" s="173">
        <v>133</v>
      </c>
      <c r="O426" s="173">
        <v>77</v>
      </c>
      <c r="P426" s="199">
        <f t="shared" si="66"/>
        <v>0.57894736842105265</v>
      </c>
      <c r="Q426" s="199">
        <f t="shared" si="67"/>
        <v>-1</v>
      </c>
      <c r="R426" s="199">
        <f t="shared" si="68"/>
        <v>-1</v>
      </c>
      <c r="S426" s="199" t="str">
        <f t="shared" si="69"/>
        <v/>
      </c>
    </row>
    <row r="427" spans="1:19" ht="16.5" thickTop="1" thickBot="1" x14ac:dyDescent="0.3">
      <c r="A427" s="200" t="s">
        <v>332</v>
      </c>
      <c r="B427" s="280">
        <v>57</v>
      </c>
      <c r="C427" s="201">
        <v>48</v>
      </c>
      <c r="D427" s="202">
        <f t="shared" si="60"/>
        <v>0.84210526315789469</v>
      </c>
      <c r="E427" s="203">
        <v>90</v>
      </c>
      <c r="F427" s="201">
        <v>86</v>
      </c>
      <c r="G427" s="202">
        <f t="shared" si="61"/>
        <v>0.9555555555555556</v>
      </c>
      <c r="H427" s="202">
        <f t="shared" si="62"/>
        <v>-0.3666666666666667</v>
      </c>
      <c r="I427" s="202">
        <f t="shared" si="63"/>
        <v>-0.44186046511627908</v>
      </c>
      <c r="J427" s="204">
        <f t="shared" si="64"/>
        <v>-0.11345029239766091</v>
      </c>
      <c r="K427" s="205">
        <v>652</v>
      </c>
      <c r="L427" s="201">
        <v>555</v>
      </c>
      <c r="M427" s="202">
        <f t="shared" si="65"/>
        <v>0.85122699386503065</v>
      </c>
      <c r="N427" s="203">
        <v>1531</v>
      </c>
      <c r="O427" s="201">
        <v>1256</v>
      </c>
      <c r="P427" s="202">
        <f t="shared" si="66"/>
        <v>0.82037883736120187</v>
      </c>
      <c r="Q427" s="202">
        <f t="shared" si="67"/>
        <v>-0.574134552580013</v>
      </c>
      <c r="R427" s="202">
        <f t="shared" si="68"/>
        <v>-0.55812101910828027</v>
      </c>
      <c r="S427" s="204">
        <f t="shared" si="69"/>
        <v>3.0848156503828772E-2</v>
      </c>
    </row>
    <row r="428" spans="1:19" ht="14.25" thickTop="1" x14ac:dyDescent="0.25">
      <c r="A428" s="206" t="s">
        <v>350</v>
      </c>
      <c r="B428" s="206">
        <v>38</v>
      </c>
      <c r="C428" s="173">
        <v>29</v>
      </c>
      <c r="D428" s="199">
        <f t="shared" si="60"/>
        <v>0.76315789473684215</v>
      </c>
      <c r="E428" s="173">
        <v>33</v>
      </c>
      <c r="F428" s="173">
        <v>29</v>
      </c>
      <c r="G428" s="199">
        <f t="shared" si="61"/>
        <v>0.87878787878787878</v>
      </c>
      <c r="H428" s="199">
        <f t="shared" si="62"/>
        <v>0.1515151515151516</v>
      </c>
      <c r="I428" s="199">
        <f t="shared" si="63"/>
        <v>0</v>
      </c>
      <c r="J428" s="199">
        <f t="shared" si="64"/>
        <v>-0.11562998405103664</v>
      </c>
      <c r="K428" s="173">
        <v>128</v>
      </c>
      <c r="L428" s="173">
        <v>100</v>
      </c>
      <c r="M428" s="199">
        <f t="shared" si="65"/>
        <v>0.78125</v>
      </c>
      <c r="N428" s="173">
        <v>610</v>
      </c>
      <c r="O428" s="173">
        <v>488</v>
      </c>
      <c r="P428" s="199">
        <f t="shared" si="66"/>
        <v>0.8</v>
      </c>
      <c r="Q428" s="199">
        <f t="shared" si="67"/>
        <v>-0.79016393442622945</v>
      </c>
      <c r="R428" s="199">
        <f t="shared" si="68"/>
        <v>-0.79508196721311475</v>
      </c>
      <c r="S428" s="199">
        <f t="shared" si="69"/>
        <v>-1.8750000000000044E-2</v>
      </c>
    </row>
    <row r="429" spans="1:19" ht="14.25" thickBot="1" x14ac:dyDescent="0.3">
      <c r="A429" s="206" t="s">
        <v>351</v>
      </c>
      <c r="B429" s="206">
        <v>19</v>
      </c>
      <c r="C429" s="173">
        <v>19</v>
      </c>
      <c r="D429" s="199">
        <f t="shared" si="60"/>
        <v>1</v>
      </c>
      <c r="E429" s="173">
        <v>57</v>
      </c>
      <c r="F429" s="173">
        <v>57</v>
      </c>
      <c r="G429" s="199">
        <f t="shared" si="61"/>
        <v>1</v>
      </c>
      <c r="H429" s="199">
        <f t="shared" si="62"/>
        <v>-0.66666666666666674</v>
      </c>
      <c r="I429" s="199">
        <f t="shared" si="63"/>
        <v>-0.66666666666666674</v>
      </c>
      <c r="J429" s="199">
        <f t="shared" si="64"/>
        <v>0</v>
      </c>
      <c r="K429" s="173">
        <v>524</v>
      </c>
      <c r="L429" s="173">
        <v>455</v>
      </c>
      <c r="M429" s="199">
        <f t="shared" si="65"/>
        <v>0.86832061068702293</v>
      </c>
      <c r="N429" s="173">
        <v>921</v>
      </c>
      <c r="O429" s="173">
        <v>768</v>
      </c>
      <c r="P429" s="199">
        <f t="shared" si="66"/>
        <v>0.83387622149837137</v>
      </c>
      <c r="Q429" s="199">
        <f t="shared" si="67"/>
        <v>-0.43105320304017369</v>
      </c>
      <c r="R429" s="199">
        <f t="shared" si="68"/>
        <v>-0.40755208333333337</v>
      </c>
      <c r="S429" s="199">
        <f t="shared" si="69"/>
        <v>3.4444389188651559E-2</v>
      </c>
    </row>
    <row r="430" spans="1:19" ht="16.5" thickTop="1" thickBot="1" x14ac:dyDescent="0.3">
      <c r="A430" s="200" t="s">
        <v>528</v>
      </c>
      <c r="B430" s="280">
        <v>57</v>
      </c>
      <c r="C430" s="201">
        <v>0</v>
      </c>
      <c r="D430" s="202">
        <f t="shared" si="60"/>
        <v>0</v>
      </c>
      <c r="E430" s="203">
        <v>19</v>
      </c>
      <c r="F430" s="201">
        <v>0</v>
      </c>
      <c r="G430" s="202">
        <f t="shared" si="61"/>
        <v>0</v>
      </c>
      <c r="H430" s="202">
        <f t="shared" si="62"/>
        <v>2</v>
      </c>
      <c r="I430" s="202" t="str">
        <f t="shared" si="63"/>
        <v/>
      </c>
      <c r="J430" s="204">
        <f t="shared" si="64"/>
        <v>0</v>
      </c>
      <c r="K430" s="205">
        <v>95</v>
      </c>
      <c r="L430" s="201">
        <v>0</v>
      </c>
      <c r="M430" s="202">
        <f t="shared" si="65"/>
        <v>0</v>
      </c>
      <c r="N430" s="203">
        <v>152</v>
      </c>
      <c r="O430" s="201">
        <v>0</v>
      </c>
      <c r="P430" s="202">
        <f t="shared" si="66"/>
        <v>0</v>
      </c>
      <c r="Q430" s="202">
        <f t="shared" si="67"/>
        <v>-0.375</v>
      </c>
      <c r="R430" s="202" t="str">
        <f t="shared" si="68"/>
        <v/>
      </c>
      <c r="S430" s="204">
        <f t="shared" si="69"/>
        <v>0</v>
      </c>
    </row>
    <row r="431" spans="1:19" ht="15" thickTop="1" thickBot="1" x14ac:dyDescent="0.3">
      <c r="A431" s="206" t="s">
        <v>351</v>
      </c>
      <c r="B431" s="206">
        <v>57</v>
      </c>
      <c r="C431" s="173">
        <v>0</v>
      </c>
      <c r="D431" s="199">
        <f t="shared" si="60"/>
        <v>0</v>
      </c>
      <c r="E431" s="173">
        <v>19</v>
      </c>
      <c r="F431" s="173">
        <v>0</v>
      </c>
      <c r="G431" s="199">
        <f t="shared" si="61"/>
        <v>0</v>
      </c>
      <c r="H431" s="199">
        <f t="shared" si="62"/>
        <v>2</v>
      </c>
      <c r="I431" s="199" t="str">
        <f t="shared" si="63"/>
        <v/>
      </c>
      <c r="J431" s="199">
        <f t="shared" si="64"/>
        <v>0</v>
      </c>
      <c r="K431" s="173">
        <v>95</v>
      </c>
      <c r="L431" s="173">
        <v>0</v>
      </c>
      <c r="M431" s="199">
        <f t="shared" si="65"/>
        <v>0</v>
      </c>
      <c r="N431" s="173">
        <v>152</v>
      </c>
      <c r="O431" s="173">
        <v>0</v>
      </c>
      <c r="P431" s="199">
        <f t="shared" si="66"/>
        <v>0</v>
      </c>
      <c r="Q431" s="199">
        <f t="shared" si="67"/>
        <v>-0.375</v>
      </c>
      <c r="R431" s="199" t="str">
        <f t="shared" si="68"/>
        <v/>
      </c>
      <c r="S431" s="199">
        <f t="shared" si="69"/>
        <v>0</v>
      </c>
    </row>
    <row r="432" spans="1:19" ht="16.5" thickTop="1" thickBot="1" x14ac:dyDescent="0.3">
      <c r="A432" s="200" t="s">
        <v>390</v>
      </c>
      <c r="B432" s="280">
        <v>38</v>
      </c>
      <c r="C432" s="201">
        <v>26</v>
      </c>
      <c r="D432" s="202">
        <f t="shared" si="60"/>
        <v>0.68421052631578949</v>
      </c>
      <c r="E432" s="203">
        <v>38</v>
      </c>
      <c r="F432" s="201">
        <v>37</v>
      </c>
      <c r="G432" s="202">
        <f t="shared" si="61"/>
        <v>0.97368421052631582</v>
      </c>
      <c r="H432" s="202">
        <f t="shared" si="62"/>
        <v>0</v>
      </c>
      <c r="I432" s="202">
        <f t="shared" si="63"/>
        <v>-0.29729729729729726</v>
      </c>
      <c r="J432" s="204">
        <f t="shared" si="64"/>
        <v>-0.28947368421052633</v>
      </c>
      <c r="K432" s="205">
        <v>76</v>
      </c>
      <c r="L432" s="201">
        <v>48</v>
      </c>
      <c r="M432" s="202">
        <f t="shared" si="65"/>
        <v>0.63157894736842102</v>
      </c>
      <c r="N432" s="203">
        <v>473</v>
      </c>
      <c r="O432" s="201">
        <v>399</v>
      </c>
      <c r="P432" s="202">
        <f t="shared" si="66"/>
        <v>0.84355179704016914</v>
      </c>
      <c r="Q432" s="202">
        <f t="shared" si="67"/>
        <v>-0.83932346723044393</v>
      </c>
      <c r="R432" s="202">
        <f t="shared" si="68"/>
        <v>-0.87969924812030076</v>
      </c>
      <c r="S432" s="204">
        <f t="shared" si="69"/>
        <v>-0.21197284967174812</v>
      </c>
    </row>
    <row r="433" spans="1:19" ht="15" thickTop="1" thickBot="1" x14ac:dyDescent="0.3">
      <c r="A433" s="206" t="s">
        <v>350</v>
      </c>
      <c r="B433" s="206">
        <v>38</v>
      </c>
      <c r="C433" s="173">
        <v>26</v>
      </c>
      <c r="D433" s="199">
        <f t="shared" si="60"/>
        <v>0.68421052631578949</v>
      </c>
      <c r="E433" s="173">
        <v>38</v>
      </c>
      <c r="F433" s="173">
        <v>37</v>
      </c>
      <c r="G433" s="199">
        <f t="shared" si="61"/>
        <v>0.97368421052631582</v>
      </c>
      <c r="H433" s="199">
        <f t="shared" si="62"/>
        <v>0</v>
      </c>
      <c r="I433" s="199">
        <f t="shared" si="63"/>
        <v>-0.29729729729729726</v>
      </c>
      <c r="J433" s="199">
        <f t="shared" si="64"/>
        <v>-0.28947368421052633</v>
      </c>
      <c r="K433" s="173">
        <v>76</v>
      </c>
      <c r="L433" s="173">
        <v>48</v>
      </c>
      <c r="M433" s="199">
        <f t="shared" si="65"/>
        <v>0.63157894736842102</v>
      </c>
      <c r="N433" s="173">
        <v>473</v>
      </c>
      <c r="O433" s="173">
        <v>399</v>
      </c>
      <c r="P433" s="199">
        <f t="shared" si="66"/>
        <v>0.84355179704016914</v>
      </c>
      <c r="Q433" s="199">
        <f t="shared" si="67"/>
        <v>-0.83932346723044393</v>
      </c>
      <c r="R433" s="199">
        <f t="shared" si="68"/>
        <v>-0.87969924812030076</v>
      </c>
      <c r="S433" s="199">
        <f t="shared" si="69"/>
        <v>-0.21197284967174812</v>
      </c>
    </row>
    <row r="434" spans="1:19" ht="16.5" thickTop="1" thickBot="1" x14ac:dyDescent="0.3">
      <c r="A434" s="200" t="s">
        <v>383</v>
      </c>
      <c r="B434" s="280">
        <v>38</v>
      </c>
      <c r="C434" s="201">
        <v>28</v>
      </c>
      <c r="D434" s="202">
        <f t="shared" si="60"/>
        <v>0.73684210526315785</v>
      </c>
      <c r="E434" s="203">
        <v>38</v>
      </c>
      <c r="F434" s="201">
        <v>34</v>
      </c>
      <c r="G434" s="202">
        <f t="shared" si="61"/>
        <v>0.89473684210526316</v>
      </c>
      <c r="H434" s="202">
        <f t="shared" si="62"/>
        <v>0</v>
      </c>
      <c r="I434" s="202">
        <f t="shared" si="63"/>
        <v>-0.17647058823529416</v>
      </c>
      <c r="J434" s="204">
        <f t="shared" si="64"/>
        <v>-0.15789473684210531</v>
      </c>
      <c r="K434" s="205">
        <v>116</v>
      </c>
      <c r="L434" s="201">
        <v>86</v>
      </c>
      <c r="M434" s="202">
        <f t="shared" si="65"/>
        <v>0.74137931034482762</v>
      </c>
      <c r="N434" s="203">
        <v>546</v>
      </c>
      <c r="O434" s="201">
        <v>400</v>
      </c>
      <c r="P434" s="202">
        <f t="shared" si="66"/>
        <v>0.73260073260073255</v>
      </c>
      <c r="Q434" s="202">
        <f t="shared" si="67"/>
        <v>-0.78754578754578752</v>
      </c>
      <c r="R434" s="202">
        <f t="shared" si="68"/>
        <v>-0.78500000000000003</v>
      </c>
      <c r="S434" s="204">
        <f t="shared" si="69"/>
        <v>8.778577744095073E-3</v>
      </c>
    </row>
    <row r="435" spans="1:19" ht="14.25" thickTop="1" x14ac:dyDescent="0.25">
      <c r="A435" s="206" t="s">
        <v>350</v>
      </c>
      <c r="B435" s="206">
        <v>38</v>
      </c>
      <c r="C435" s="173">
        <v>28</v>
      </c>
      <c r="D435" s="199">
        <f t="shared" si="60"/>
        <v>0.73684210526315785</v>
      </c>
      <c r="E435" s="173">
        <v>38</v>
      </c>
      <c r="F435" s="173">
        <v>34</v>
      </c>
      <c r="G435" s="199">
        <f t="shared" si="61"/>
        <v>0.89473684210526316</v>
      </c>
      <c r="H435" s="199">
        <f t="shared" si="62"/>
        <v>0</v>
      </c>
      <c r="I435" s="199">
        <f t="shared" si="63"/>
        <v>-0.17647058823529416</v>
      </c>
      <c r="J435" s="199">
        <f t="shared" si="64"/>
        <v>-0.15789473684210531</v>
      </c>
      <c r="K435" s="173">
        <v>97</v>
      </c>
      <c r="L435" s="173">
        <v>67</v>
      </c>
      <c r="M435" s="199">
        <f t="shared" si="65"/>
        <v>0.69072164948453607</v>
      </c>
      <c r="N435" s="173">
        <v>546</v>
      </c>
      <c r="O435" s="173">
        <v>400</v>
      </c>
      <c r="P435" s="199">
        <f t="shared" si="66"/>
        <v>0.73260073260073255</v>
      </c>
      <c r="Q435" s="199">
        <f t="shared" si="67"/>
        <v>-0.82234432234432231</v>
      </c>
      <c r="R435" s="199">
        <f t="shared" si="68"/>
        <v>-0.83250000000000002</v>
      </c>
      <c r="S435" s="199">
        <f t="shared" si="69"/>
        <v>-4.187908311619648E-2</v>
      </c>
    </row>
    <row r="436" spans="1:19" ht="14.25" thickBot="1" x14ac:dyDescent="0.3">
      <c r="A436" s="206" t="s">
        <v>351</v>
      </c>
      <c r="B436" s="206">
        <v>0</v>
      </c>
      <c r="C436" s="173">
        <v>0</v>
      </c>
      <c r="D436" s="199" t="str">
        <f t="shared" si="60"/>
        <v/>
      </c>
      <c r="E436" s="173">
        <v>0</v>
      </c>
      <c r="F436" s="173">
        <v>0</v>
      </c>
      <c r="G436" s="199" t="str">
        <f t="shared" si="61"/>
        <v/>
      </c>
      <c r="H436" s="199" t="str">
        <f t="shared" si="62"/>
        <v/>
      </c>
      <c r="I436" s="199" t="str">
        <f t="shared" si="63"/>
        <v/>
      </c>
      <c r="J436" s="199" t="str">
        <f t="shared" si="64"/>
        <v/>
      </c>
      <c r="K436" s="173">
        <v>19</v>
      </c>
      <c r="L436" s="173">
        <v>19</v>
      </c>
      <c r="M436" s="199">
        <f t="shared" si="65"/>
        <v>1</v>
      </c>
      <c r="N436" s="173">
        <v>0</v>
      </c>
      <c r="O436" s="173">
        <v>0</v>
      </c>
      <c r="P436" s="199" t="str">
        <f t="shared" si="66"/>
        <v/>
      </c>
      <c r="Q436" s="199" t="str">
        <f t="shared" si="67"/>
        <v/>
      </c>
      <c r="R436" s="199" t="str">
        <f t="shared" si="68"/>
        <v/>
      </c>
      <c r="S436" s="199" t="str">
        <f t="shared" si="69"/>
        <v/>
      </c>
    </row>
    <row r="437" spans="1:19" ht="16.5" thickTop="1" thickBot="1" x14ac:dyDescent="0.3">
      <c r="A437" s="200" t="s">
        <v>649</v>
      </c>
      <c r="B437" s="280">
        <v>38</v>
      </c>
      <c r="C437" s="201">
        <v>0</v>
      </c>
      <c r="D437" s="202">
        <f t="shared" si="60"/>
        <v>0</v>
      </c>
      <c r="E437" s="203">
        <v>0</v>
      </c>
      <c r="F437" s="201">
        <v>0</v>
      </c>
      <c r="G437" s="202" t="str">
        <f t="shared" si="61"/>
        <v/>
      </c>
      <c r="H437" s="202" t="str">
        <f t="shared" si="62"/>
        <v/>
      </c>
      <c r="I437" s="202" t="str">
        <f t="shared" si="63"/>
        <v/>
      </c>
      <c r="J437" s="204" t="str">
        <f t="shared" si="64"/>
        <v/>
      </c>
      <c r="K437" s="205">
        <v>38</v>
      </c>
      <c r="L437" s="201">
        <v>0</v>
      </c>
      <c r="M437" s="202">
        <f t="shared" si="65"/>
        <v>0</v>
      </c>
      <c r="N437" s="203">
        <v>0</v>
      </c>
      <c r="O437" s="201">
        <v>0</v>
      </c>
      <c r="P437" s="202" t="str">
        <f t="shared" si="66"/>
        <v/>
      </c>
      <c r="Q437" s="202" t="str">
        <f t="shared" si="67"/>
        <v/>
      </c>
      <c r="R437" s="202" t="str">
        <f t="shared" si="68"/>
        <v/>
      </c>
      <c r="S437" s="204" t="str">
        <f t="shared" si="69"/>
        <v/>
      </c>
    </row>
    <row r="438" spans="1:19" ht="15" thickTop="1" thickBot="1" x14ac:dyDescent="0.3">
      <c r="A438" s="206" t="s">
        <v>351</v>
      </c>
      <c r="B438" s="206">
        <v>38</v>
      </c>
      <c r="C438" s="173">
        <v>0</v>
      </c>
      <c r="D438" s="199">
        <f t="shared" si="60"/>
        <v>0</v>
      </c>
      <c r="E438" s="173">
        <v>0</v>
      </c>
      <c r="F438" s="173">
        <v>0</v>
      </c>
      <c r="G438" s="199" t="str">
        <f t="shared" si="61"/>
        <v/>
      </c>
      <c r="H438" s="199" t="str">
        <f t="shared" si="62"/>
        <v/>
      </c>
      <c r="I438" s="199" t="str">
        <f t="shared" si="63"/>
        <v/>
      </c>
      <c r="J438" s="199" t="str">
        <f t="shared" si="64"/>
        <v/>
      </c>
      <c r="K438" s="173">
        <v>38</v>
      </c>
      <c r="L438" s="173">
        <v>0</v>
      </c>
      <c r="M438" s="199">
        <f t="shared" si="65"/>
        <v>0</v>
      </c>
      <c r="N438" s="173">
        <v>0</v>
      </c>
      <c r="O438" s="173">
        <v>0</v>
      </c>
      <c r="P438" s="199" t="str">
        <f t="shared" si="66"/>
        <v/>
      </c>
      <c r="Q438" s="199" t="str">
        <f t="shared" si="67"/>
        <v/>
      </c>
      <c r="R438" s="199" t="str">
        <f t="shared" si="68"/>
        <v/>
      </c>
      <c r="S438" s="199" t="str">
        <f t="shared" si="69"/>
        <v/>
      </c>
    </row>
    <row r="439" spans="1:19" ht="16.5" thickTop="1" thickBot="1" x14ac:dyDescent="0.3">
      <c r="A439" s="200" t="s">
        <v>519</v>
      </c>
      <c r="B439" s="280">
        <v>38</v>
      </c>
      <c r="C439" s="201">
        <v>0</v>
      </c>
      <c r="D439" s="202">
        <f t="shared" si="60"/>
        <v>0</v>
      </c>
      <c r="E439" s="203">
        <v>0</v>
      </c>
      <c r="F439" s="201">
        <v>0</v>
      </c>
      <c r="G439" s="202" t="str">
        <f t="shared" si="61"/>
        <v/>
      </c>
      <c r="H439" s="202" t="str">
        <f t="shared" si="62"/>
        <v/>
      </c>
      <c r="I439" s="202" t="str">
        <f t="shared" si="63"/>
        <v/>
      </c>
      <c r="J439" s="204" t="str">
        <f t="shared" si="64"/>
        <v/>
      </c>
      <c r="K439" s="205">
        <v>137</v>
      </c>
      <c r="L439" s="201">
        <v>47</v>
      </c>
      <c r="M439" s="202">
        <f t="shared" si="65"/>
        <v>0.34306569343065696</v>
      </c>
      <c r="N439" s="203">
        <v>19</v>
      </c>
      <c r="O439" s="201">
        <v>16</v>
      </c>
      <c r="P439" s="202">
        <f t="shared" si="66"/>
        <v>0.84210526315789469</v>
      </c>
      <c r="Q439" s="202">
        <f t="shared" si="67"/>
        <v>6.2105263157894735</v>
      </c>
      <c r="R439" s="202">
        <f t="shared" si="68"/>
        <v>1.9375</v>
      </c>
      <c r="S439" s="204">
        <f t="shared" si="69"/>
        <v>-0.49903956972723773</v>
      </c>
    </row>
    <row r="440" spans="1:19" ht="15" thickTop="1" thickBot="1" x14ac:dyDescent="0.3">
      <c r="A440" s="206" t="s">
        <v>351</v>
      </c>
      <c r="B440" s="206">
        <v>38</v>
      </c>
      <c r="C440" s="173">
        <v>0</v>
      </c>
      <c r="D440" s="199">
        <f t="shared" si="60"/>
        <v>0</v>
      </c>
      <c r="E440" s="173">
        <v>0</v>
      </c>
      <c r="F440" s="173">
        <v>0</v>
      </c>
      <c r="G440" s="199" t="str">
        <f t="shared" si="61"/>
        <v/>
      </c>
      <c r="H440" s="199" t="str">
        <f t="shared" si="62"/>
        <v/>
      </c>
      <c r="I440" s="199" t="str">
        <f t="shared" si="63"/>
        <v/>
      </c>
      <c r="J440" s="199" t="str">
        <f t="shared" si="64"/>
        <v/>
      </c>
      <c r="K440" s="173">
        <v>137</v>
      </c>
      <c r="L440" s="173">
        <v>47</v>
      </c>
      <c r="M440" s="199">
        <f t="shared" si="65"/>
        <v>0.34306569343065696</v>
      </c>
      <c r="N440" s="173">
        <v>19</v>
      </c>
      <c r="O440" s="173">
        <v>16</v>
      </c>
      <c r="P440" s="199">
        <f t="shared" si="66"/>
        <v>0.84210526315789469</v>
      </c>
      <c r="Q440" s="199">
        <f t="shared" si="67"/>
        <v>6.2105263157894735</v>
      </c>
      <c r="R440" s="199">
        <f t="shared" si="68"/>
        <v>1.9375</v>
      </c>
      <c r="S440" s="199">
        <f t="shared" si="69"/>
        <v>-0.49903956972723773</v>
      </c>
    </row>
    <row r="441" spans="1:19" ht="16.5" thickTop="1" thickBot="1" x14ac:dyDescent="0.3">
      <c r="A441" s="200" t="s">
        <v>382</v>
      </c>
      <c r="B441" s="280">
        <v>38</v>
      </c>
      <c r="C441" s="201">
        <v>30</v>
      </c>
      <c r="D441" s="202">
        <f t="shared" si="60"/>
        <v>0.78947368421052633</v>
      </c>
      <c r="E441" s="203">
        <v>38</v>
      </c>
      <c r="F441" s="201">
        <v>37</v>
      </c>
      <c r="G441" s="202">
        <f t="shared" si="61"/>
        <v>0.97368421052631582</v>
      </c>
      <c r="H441" s="202">
        <f t="shared" si="62"/>
        <v>0</v>
      </c>
      <c r="I441" s="202">
        <f t="shared" si="63"/>
        <v>-0.18918918918918914</v>
      </c>
      <c r="J441" s="204">
        <f t="shared" si="64"/>
        <v>-0.18421052631578949</v>
      </c>
      <c r="K441" s="205">
        <v>76</v>
      </c>
      <c r="L441" s="201">
        <v>65</v>
      </c>
      <c r="M441" s="202">
        <f t="shared" si="65"/>
        <v>0.85526315789473684</v>
      </c>
      <c r="N441" s="203">
        <v>582</v>
      </c>
      <c r="O441" s="201">
        <v>437</v>
      </c>
      <c r="P441" s="202">
        <f t="shared" si="66"/>
        <v>0.75085910652920962</v>
      </c>
      <c r="Q441" s="202">
        <f t="shared" si="67"/>
        <v>-0.86941580756013748</v>
      </c>
      <c r="R441" s="202">
        <f t="shared" si="68"/>
        <v>-0.85125858123569798</v>
      </c>
      <c r="S441" s="204">
        <f t="shared" si="69"/>
        <v>0.10440405136552722</v>
      </c>
    </row>
    <row r="442" spans="1:19" ht="15" thickTop="1" thickBot="1" x14ac:dyDescent="0.3">
      <c r="A442" s="206" t="s">
        <v>350</v>
      </c>
      <c r="B442" s="206">
        <v>38</v>
      </c>
      <c r="C442" s="173">
        <v>30</v>
      </c>
      <c r="D442" s="199">
        <f t="shared" si="60"/>
        <v>0.78947368421052633</v>
      </c>
      <c r="E442" s="173">
        <v>38</v>
      </c>
      <c r="F442" s="173">
        <v>37</v>
      </c>
      <c r="G442" s="199">
        <f t="shared" si="61"/>
        <v>0.97368421052631582</v>
      </c>
      <c r="H442" s="199">
        <f t="shared" si="62"/>
        <v>0</v>
      </c>
      <c r="I442" s="199">
        <f t="shared" si="63"/>
        <v>-0.18918918918918914</v>
      </c>
      <c r="J442" s="199">
        <f t="shared" si="64"/>
        <v>-0.18421052631578949</v>
      </c>
      <c r="K442" s="173">
        <v>76</v>
      </c>
      <c r="L442" s="173">
        <v>65</v>
      </c>
      <c r="M442" s="199">
        <f t="shared" si="65"/>
        <v>0.85526315789473684</v>
      </c>
      <c r="N442" s="173">
        <v>582</v>
      </c>
      <c r="O442" s="173">
        <v>437</v>
      </c>
      <c r="P442" s="199">
        <f t="shared" si="66"/>
        <v>0.75085910652920962</v>
      </c>
      <c r="Q442" s="199">
        <f t="shared" si="67"/>
        <v>-0.86941580756013748</v>
      </c>
      <c r="R442" s="199">
        <f t="shared" si="68"/>
        <v>-0.85125858123569798</v>
      </c>
      <c r="S442" s="199">
        <f t="shared" si="69"/>
        <v>0.10440405136552722</v>
      </c>
    </row>
    <row r="443" spans="1:19" ht="16.5" thickTop="1" thickBot="1" x14ac:dyDescent="0.3">
      <c r="A443" s="200" t="s">
        <v>385</v>
      </c>
      <c r="B443" s="280">
        <v>38</v>
      </c>
      <c r="C443" s="201">
        <v>0</v>
      </c>
      <c r="D443" s="202">
        <f t="shared" si="60"/>
        <v>0</v>
      </c>
      <c r="E443" s="203">
        <v>0</v>
      </c>
      <c r="F443" s="201">
        <v>0</v>
      </c>
      <c r="G443" s="202" t="str">
        <f t="shared" si="61"/>
        <v/>
      </c>
      <c r="H443" s="202" t="str">
        <f t="shared" si="62"/>
        <v/>
      </c>
      <c r="I443" s="202" t="str">
        <f t="shared" si="63"/>
        <v/>
      </c>
      <c r="J443" s="204" t="str">
        <f t="shared" si="64"/>
        <v/>
      </c>
      <c r="K443" s="205">
        <v>209</v>
      </c>
      <c r="L443" s="201">
        <v>18</v>
      </c>
      <c r="M443" s="202">
        <f t="shared" si="65"/>
        <v>8.6124401913875603E-2</v>
      </c>
      <c r="N443" s="203">
        <v>217</v>
      </c>
      <c r="O443" s="201">
        <v>24</v>
      </c>
      <c r="P443" s="202">
        <f t="shared" si="66"/>
        <v>0.11059907834101383</v>
      </c>
      <c r="Q443" s="202">
        <f t="shared" si="67"/>
        <v>-3.686635944700456E-2</v>
      </c>
      <c r="R443" s="202">
        <f t="shared" si="68"/>
        <v>-0.25</v>
      </c>
      <c r="S443" s="204">
        <f t="shared" si="69"/>
        <v>-2.4474676427138228E-2</v>
      </c>
    </row>
    <row r="444" spans="1:19" ht="14.25" thickTop="1" x14ac:dyDescent="0.25">
      <c r="A444" s="206" t="s">
        <v>351</v>
      </c>
      <c r="B444" s="206">
        <v>38</v>
      </c>
      <c r="C444" s="173">
        <v>0</v>
      </c>
      <c r="D444" s="199">
        <f t="shared" si="60"/>
        <v>0</v>
      </c>
      <c r="E444" s="173">
        <v>0</v>
      </c>
      <c r="F444" s="173">
        <v>0</v>
      </c>
      <c r="G444" s="199" t="str">
        <f t="shared" si="61"/>
        <v/>
      </c>
      <c r="H444" s="199" t="str">
        <f t="shared" si="62"/>
        <v/>
      </c>
      <c r="I444" s="199" t="str">
        <f t="shared" si="63"/>
        <v/>
      </c>
      <c r="J444" s="199" t="str">
        <f t="shared" si="64"/>
        <v/>
      </c>
      <c r="K444" s="173">
        <v>190</v>
      </c>
      <c r="L444" s="173">
        <v>0</v>
      </c>
      <c r="M444" s="199">
        <f t="shared" si="65"/>
        <v>0</v>
      </c>
      <c r="N444" s="173">
        <v>198</v>
      </c>
      <c r="O444" s="173">
        <v>11</v>
      </c>
      <c r="P444" s="199">
        <f t="shared" si="66"/>
        <v>5.5555555555555552E-2</v>
      </c>
      <c r="Q444" s="199">
        <f t="shared" si="67"/>
        <v>-4.0404040404040442E-2</v>
      </c>
      <c r="R444" s="199">
        <f t="shared" si="68"/>
        <v>-1</v>
      </c>
      <c r="S444" s="199">
        <f t="shared" si="69"/>
        <v>-5.5555555555555552E-2</v>
      </c>
    </row>
    <row r="445" spans="1:19" ht="14.25" thickBot="1" x14ac:dyDescent="0.3">
      <c r="A445" s="206" t="s">
        <v>352</v>
      </c>
      <c r="B445" s="206">
        <v>0</v>
      </c>
      <c r="C445" s="173">
        <v>0</v>
      </c>
      <c r="D445" s="199" t="str">
        <f t="shared" si="60"/>
        <v/>
      </c>
      <c r="E445" s="173">
        <v>0</v>
      </c>
      <c r="F445" s="173">
        <v>0</v>
      </c>
      <c r="G445" s="199" t="str">
        <f t="shared" si="61"/>
        <v/>
      </c>
      <c r="H445" s="199" t="str">
        <f t="shared" si="62"/>
        <v/>
      </c>
      <c r="I445" s="199" t="str">
        <f t="shared" si="63"/>
        <v/>
      </c>
      <c r="J445" s="199" t="str">
        <f t="shared" si="64"/>
        <v/>
      </c>
      <c r="K445" s="173">
        <v>19</v>
      </c>
      <c r="L445" s="173">
        <v>18</v>
      </c>
      <c r="M445" s="199">
        <f t="shared" si="65"/>
        <v>0.94736842105263153</v>
      </c>
      <c r="N445" s="173">
        <v>19</v>
      </c>
      <c r="O445" s="173">
        <v>13</v>
      </c>
      <c r="P445" s="199">
        <f t="shared" si="66"/>
        <v>0.68421052631578949</v>
      </c>
      <c r="Q445" s="199">
        <f t="shared" si="67"/>
        <v>0</v>
      </c>
      <c r="R445" s="199">
        <f t="shared" si="68"/>
        <v>0.38461538461538458</v>
      </c>
      <c r="S445" s="199">
        <f t="shared" si="69"/>
        <v>0.26315789473684204</v>
      </c>
    </row>
    <row r="446" spans="1:19" ht="16.5" thickTop="1" thickBot="1" x14ac:dyDescent="0.3">
      <c r="A446" s="200" t="s">
        <v>329</v>
      </c>
      <c r="B446" s="280">
        <v>38</v>
      </c>
      <c r="C446" s="201">
        <v>29</v>
      </c>
      <c r="D446" s="202">
        <f t="shared" si="60"/>
        <v>0.76315789473684215</v>
      </c>
      <c r="E446" s="203">
        <v>76</v>
      </c>
      <c r="F446" s="201">
        <v>65</v>
      </c>
      <c r="G446" s="202">
        <f t="shared" si="61"/>
        <v>0.85526315789473684</v>
      </c>
      <c r="H446" s="202">
        <f t="shared" si="62"/>
        <v>-0.5</v>
      </c>
      <c r="I446" s="202">
        <f t="shared" si="63"/>
        <v>-0.55384615384615388</v>
      </c>
      <c r="J446" s="204">
        <f t="shared" si="64"/>
        <v>-9.210526315789469E-2</v>
      </c>
      <c r="K446" s="205">
        <v>608</v>
      </c>
      <c r="L446" s="201">
        <v>331</v>
      </c>
      <c r="M446" s="202">
        <f t="shared" si="65"/>
        <v>0.54440789473684215</v>
      </c>
      <c r="N446" s="203">
        <v>817</v>
      </c>
      <c r="O446" s="201">
        <v>462</v>
      </c>
      <c r="P446" s="202">
        <f t="shared" si="66"/>
        <v>0.56548347613219097</v>
      </c>
      <c r="Q446" s="202">
        <f t="shared" si="67"/>
        <v>-0.2558139534883721</v>
      </c>
      <c r="R446" s="202">
        <f t="shared" si="68"/>
        <v>-0.28354978354978355</v>
      </c>
      <c r="S446" s="204">
        <f t="shared" si="69"/>
        <v>-2.1075581395348819E-2</v>
      </c>
    </row>
    <row r="447" spans="1:19" ht="14.25" thickTop="1" x14ac:dyDescent="0.25">
      <c r="A447" s="206" t="s">
        <v>351</v>
      </c>
      <c r="B447" s="206">
        <v>38</v>
      </c>
      <c r="C447" s="173">
        <v>29</v>
      </c>
      <c r="D447" s="199">
        <f t="shared" si="60"/>
        <v>0.76315789473684215</v>
      </c>
      <c r="E447" s="173">
        <v>57</v>
      </c>
      <c r="F447" s="173">
        <v>56</v>
      </c>
      <c r="G447" s="199">
        <f t="shared" si="61"/>
        <v>0.98245614035087714</v>
      </c>
      <c r="H447" s="199">
        <f t="shared" si="62"/>
        <v>-0.33333333333333337</v>
      </c>
      <c r="I447" s="199">
        <f t="shared" si="63"/>
        <v>-0.4821428571428571</v>
      </c>
      <c r="J447" s="199">
        <f t="shared" si="64"/>
        <v>-0.21929824561403499</v>
      </c>
      <c r="K447" s="173">
        <v>608</v>
      </c>
      <c r="L447" s="173">
        <v>331</v>
      </c>
      <c r="M447" s="199">
        <f t="shared" si="65"/>
        <v>0.54440789473684215</v>
      </c>
      <c r="N447" s="173">
        <v>570</v>
      </c>
      <c r="O447" s="173">
        <v>353</v>
      </c>
      <c r="P447" s="199">
        <f t="shared" si="66"/>
        <v>0.61929824561403513</v>
      </c>
      <c r="Q447" s="199">
        <f t="shared" si="67"/>
        <v>6.6666666666666652E-2</v>
      </c>
      <c r="R447" s="199">
        <f t="shared" si="68"/>
        <v>-6.2322946175637384E-2</v>
      </c>
      <c r="S447" s="199">
        <f t="shared" si="69"/>
        <v>-7.4890350877192979E-2</v>
      </c>
    </row>
    <row r="448" spans="1:19" ht="14.25" thickBot="1" x14ac:dyDescent="0.3">
      <c r="A448" s="206" t="s">
        <v>352</v>
      </c>
      <c r="B448" s="206">
        <v>0</v>
      </c>
      <c r="C448" s="173">
        <v>0</v>
      </c>
      <c r="D448" s="199" t="str">
        <f t="shared" si="60"/>
        <v/>
      </c>
      <c r="E448" s="173">
        <v>19</v>
      </c>
      <c r="F448" s="173">
        <v>9</v>
      </c>
      <c r="G448" s="199">
        <f t="shared" si="61"/>
        <v>0.47368421052631576</v>
      </c>
      <c r="H448" s="199">
        <f t="shared" si="62"/>
        <v>-1</v>
      </c>
      <c r="I448" s="199">
        <f t="shared" si="63"/>
        <v>-1</v>
      </c>
      <c r="J448" s="199" t="str">
        <f t="shared" si="64"/>
        <v/>
      </c>
      <c r="K448" s="173">
        <v>0</v>
      </c>
      <c r="L448" s="173">
        <v>0</v>
      </c>
      <c r="M448" s="199" t="str">
        <f t="shared" si="65"/>
        <v/>
      </c>
      <c r="N448" s="173">
        <v>247</v>
      </c>
      <c r="O448" s="173">
        <v>109</v>
      </c>
      <c r="P448" s="199">
        <f t="shared" si="66"/>
        <v>0.44129554655870445</v>
      </c>
      <c r="Q448" s="199">
        <f t="shared" si="67"/>
        <v>-1</v>
      </c>
      <c r="R448" s="199">
        <f t="shared" si="68"/>
        <v>-1</v>
      </c>
      <c r="S448" s="199" t="str">
        <f t="shared" si="69"/>
        <v/>
      </c>
    </row>
    <row r="449" spans="1:19" ht="16.5" thickTop="1" thickBot="1" x14ac:dyDescent="0.3">
      <c r="A449" s="200" t="s">
        <v>393</v>
      </c>
      <c r="B449" s="280">
        <v>32</v>
      </c>
      <c r="C449" s="201">
        <v>26</v>
      </c>
      <c r="D449" s="202">
        <f t="shared" si="60"/>
        <v>0.8125</v>
      </c>
      <c r="E449" s="203">
        <v>38</v>
      </c>
      <c r="F449" s="201">
        <v>38</v>
      </c>
      <c r="G449" s="202">
        <f t="shared" si="61"/>
        <v>1</v>
      </c>
      <c r="H449" s="202">
        <f t="shared" si="62"/>
        <v>-0.15789473684210531</v>
      </c>
      <c r="I449" s="202">
        <f t="shared" si="63"/>
        <v>-0.31578947368421051</v>
      </c>
      <c r="J449" s="204">
        <f t="shared" si="64"/>
        <v>-0.1875</v>
      </c>
      <c r="K449" s="205">
        <v>197</v>
      </c>
      <c r="L449" s="201">
        <v>150</v>
      </c>
      <c r="M449" s="202">
        <f t="shared" si="65"/>
        <v>0.76142131979695427</v>
      </c>
      <c r="N449" s="203">
        <v>562</v>
      </c>
      <c r="O449" s="201">
        <v>446</v>
      </c>
      <c r="P449" s="202">
        <f t="shared" si="66"/>
        <v>0.79359430604982206</v>
      </c>
      <c r="Q449" s="202">
        <f t="shared" si="67"/>
        <v>-0.64946619217081847</v>
      </c>
      <c r="R449" s="202">
        <f t="shared" si="68"/>
        <v>-0.66367713004484297</v>
      </c>
      <c r="S449" s="204">
        <f t="shared" si="69"/>
        <v>-3.2172986252867797E-2</v>
      </c>
    </row>
    <row r="450" spans="1:19" ht="14.25" thickTop="1" x14ac:dyDescent="0.25">
      <c r="A450" s="206" t="s">
        <v>350</v>
      </c>
      <c r="B450" s="206">
        <v>32</v>
      </c>
      <c r="C450" s="173">
        <v>26</v>
      </c>
      <c r="D450" s="199">
        <f t="shared" si="60"/>
        <v>0.8125</v>
      </c>
      <c r="E450" s="173">
        <v>38</v>
      </c>
      <c r="F450" s="173">
        <v>38</v>
      </c>
      <c r="G450" s="199">
        <f t="shared" si="61"/>
        <v>1</v>
      </c>
      <c r="H450" s="199">
        <f t="shared" si="62"/>
        <v>-0.15789473684210531</v>
      </c>
      <c r="I450" s="199">
        <f t="shared" si="63"/>
        <v>-0.31578947368421051</v>
      </c>
      <c r="J450" s="199">
        <f t="shared" si="64"/>
        <v>-0.1875</v>
      </c>
      <c r="K450" s="173">
        <v>121</v>
      </c>
      <c r="L450" s="173">
        <v>88</v>
      </c>
      <c r="M450" s="199">
        <f t="shared" si="65"/>
        <v>0.72727272727272729</v>
      </c>
      <c r="N450" s="173">
        <v>562</v>
      </c>
      <c r="O450" s="173">
        <v>446</v>
      </c>
      <c r="P450" s="199">
        <f t="shared" si="66"/>
        <v>0.79359430604982206</v>
      </c>
      <c r="Q450" s="199">
        <f t="shared" si="67"/>
        <v>-0.78469750889679712</v>
      </c>
      <c r="R450" s="199">
        <f t="shared" si="68"/>
        <v>-0.80269058295964124</v>
      </c>
      <c r="S450" s="199">
        <f t="shared" si="69"/>
        <v>-6.632157877709477E-2</v>
      </c>
    </row>
    <row r="451" spans="1:19" ht="14.25" thickBot="1" x14ac:dyDescent="0.3">
      <c r="A451" s="206" t="s">
        <v>351</v>
      </c>
      <c r="B451" s="206">
        <v>0</v>
      </c>
      <c r="C451" s="173">
        <v>0</v>
      </c>
      <c r="D451" s="199" t="str">
        <f t="shared" si="60"/>
        <v/>
      </c>
      <c r="E451" s="173">
        <v>0</v>
      </c>
      <c r="F451" s="173">
        <v>0</v>
      </c>
      <c r="G451" s="199" t="str">
        <f t="shared" si="61"/>
        <v/>
      </c>
      <c r="H451" s="199" t="str">
        <f t="shared" si="62"/>
        <v/>
      </c>
      <c r="I451" s="199" t="str">
        <f t="shared" si="63"/>
        <v/>
      </c>
      <c r="J451" s="199" t="str">
        <f t="shared" si="64"/>
        <v/>
      </c>
      <c r="K451" s="173">
        <v>76</v>
      </c>
      <c r="L451" s="173">
        <v>62</v>
      </c>
      <c r="M451" s="199">
        <f t="shared" si="65"/>
        <v>0.81578947368421051</v>
      </c>
      <c r="N451" s="173">
        <v>0</v>
      </c>
      <c r="O451" s="173">
        <v>0</v>
      </c>
      <c r="P451" s="199" t="str">
        <f t="shared" si="66"/>
        <v/>
      </c>
      <c r="Q451" s="199" t="str">
        <f t="shared" si="67"/>
        <v/>
      </c>
      <c r="R451" s="199" t="str">
        <f t="shared" si="68"/>
        <v/>
      </c>
      <c r="S451" s="199" t="str">
        <f t="shared" si="69"/>
        <v/>
      </c>
    </row>
    <row r="452" spans="1:19" ht="16.5" thickTop="1" thickBot="1" x14ac:dyDescent="0.3">
      <c r="A452" s="200" t="s">
        <v>489</v>
      </c>
      <c r="B452" s="280">
        <v>27</v>
      </c>
      <c r="C452" s="201">
        <v>18</v>
      </c>
      <c r="D452" s="202">
        <f t="shared" si="60"/>
        <v>0.66666666666666663</v>
      </c>
      <c r="E452" s="203">
        <v>38</v>
      </c>
      <c r="F452" s="201">
        <v>9</v>
      </c>
      <c r="G452" s="202">
        <f t="shared" si="61"/>
        <v>0.23684210526315788</v>
      </c>
      <c r="H452" s="202">
        <f t="shared" si="62"/>
        <v>-0.28947368421052633</v>
      </c>
      <c r="I452" s="202">
        <f t="shared" si="63"/>
        <v>1</v>
      </c>
      <c r="J452" s="204">
        <f t="shared" si="64"/>
        <v>0.42982456140350878</v>
      </c>
      <c r="K452" s="205">
        <v>273</v>
      </c>
      <c r="L452" s="201">
        <v>158</v>
      </c>
      <c r="M452" s="202">
        <f t="shared" si="65"/>
        <v>0.57875457875457881</v>
      </c>
      <c r="N452" s="203">
        <v>228</v>
      </c>
      <c r="O452" s="201">
        <v>97</v>
      </c>
      <c r="P452" s="202">
        <f t="shared" si="66"/>
        <v>0.42543859649122806</v>
      </c>
      <c r="Q452" s="202">
        <f t="shared" si="67"/>
        <v>0.19736842105263164</v>
      </c>
      <c r="R452" s="202">
        <f t="shared" si="68"/>
        <v>0.62886597938144329</v>
      </c>
      <c r="S452" s="204">
        <f t="shared" si="69"/>
        <v>0.15331598226335075</v>
      </c>
    </row>
    <row r="453" spans="1:19" ht="14.25" thickTop="1" x14ac:dyDescent="0.25">
      <c r="A453" s="206" t="s">
        <v>351</v>
      </c>
      <c r="B453" s="206">
        <v>27</v>
      </c>
      <c r="C453" s="173">
        <v>18</v>
      </c>
      <c r="D453" s="199">
        <f t="shared" si="60"/>
        <v>0.66666666666666663</v>
      </c>
      <c r="E453" s="173">
        <v>38</v>
      </c>
      <c r="F453" s="173">
        <v>9</v>
      </c>
      <c r="G453" s="199">
        <f t="shared" si="61"/>
        <v>0.23684210526315788</v>
      </c>
      <c r="H453" s="199">
        <f t="shared" si="62"/>
        <v>-0.28947368421052633</v>
      </c>
      <c r="I453" s="199">
        <f t="shared" si="63"/>
        <v>1</v>
      </c>
      <c r="J453" s="199">
        <f t="shared" si="64"/>
        <v>0.42982456140350878</v>
      </c>
      <c r="K453" s="173">
        <v>273</v>
      </c>
      <c r="L453" s="173">
        <v>158</v>
      </c>
      <c r="M453" s="199">
        <f t="shared" si="65"/>
        <v>0.57875457875457881</v>
      </c>
      <c r="N453" s="173">
        <v>209</v>
      </c>
      <c r="O453" s="173">
        <v>86</v>
      </c>
      <c r="P453" s="199">
        <f t="shared" si="66"/>
        <v>0.41148325358851673</v>
      </c>
      <c r="Q453" s="199">
        <f t="shared" si="67"/>
        <v>0.30622009569377995</v>
      </c>
      <c r="R453" s="199">
        <f t="shared" si="68"/>
        <v>0.83720930232558133</v>
      </c>
      <c r="S453" s="199">
        <f t="shared" si="69"/>
        <v>0.16727132516606208</v>
      </c>
    </row>
    <row r="454" spans="1:19" ht="14.25" thickBot="1" x14ac:dyDescent="0.3">
      <c r="A454" s="206" t="s">
        <v>352</v>
      </c>
      <c r="B454" s="206">
        <v>0</v>
      </c>
      <c r="C454" s="173">
        <v>0</v>
      </c>
      <c r="D454" s="199" t="str">
        <f t="shared" si="60"/>
        <v/>
      </c>
      <c r="E454" s="173">
        <v>0</v>
      </c>
      <c r="F454" s="173">
        <v>0</v>
      </c>
      <c r="G454" s="199" t="str">
        <f t="shared" si="61"/>
        <v/>
      </c>
      <c r="H454" s="199" t="str">
        <f t="shared" si="62"/>
        <v/>
      </c>
      <c r="I454" s="199" t="str">
        <f t="shared" si="63"/>
        <v/>
      </c>
      <c r="J454" s="199" t="str">
        <f t="shared" si="64"/>
        <v/>
      </c>
      <c r="K454" s="173">
        <v>0</v>
      </c>
      <c r="L454" s="173">
        <v>0</v>
      </c>
      <c r="M454" s="199" t="str">
        <f t="shared" si="65"/>
        <v/>
      </c>
      <c r="N454" s="173">
        <v>19</v>
      </c>
      <c r="O454" s="173">
        <v>11</v>
      </c>
      <c r="P454" s="199">
        <f t="shared" si="66"/>
        <v>0.57894736842105265</v>
      </c>
      <c r="Q454" s="199">
        <f t="shared" si="67"/>
        <v>-1</v>
      </c>
      <c r="R454" s="199">
        <f t="shared" si="68"/>
        <v>-1</v>
      </c>
      <c r="S454" s="199" t="str">
        <f t="shared" si="69"/>
        <v/>
      </c>
    </row>
    <row r="455" spans="1:19" ht="16.5" thickTop="1" thickBot="1" x14ac:dyDescent="0.3">
      <c r="A455" s="200" t="s">
        <v>345</v>
      </c>
      <c r="B455" s="280">
        <v>19</v>
      </c>
      <c r="C455" s="201">
        <v>9</v>
      </c>
      <c r="D455" s="202">
        <f t="shared" si="60"/>
        <v>0.47368421052631576</v>
      </c>
      <c r="E455" s="203">
        <v>38</v>
      </c>
      <c r="F455" s="201">
        <v>20</v>
      </c>
      <c r="G455" s="202">
        <f t="shared" si="61"/>
        <v>0.52631578947368418</v>
      </c>
      <c r="H455" s="202">
        <f t="shared" si="62"/>
        <v>-0.5</v>
      </c>
      <c r="I455" s="202">
        <f t="shared" si="63"/>
        <v>-0.55000000000000004</v>
      </c>
      <c r="J455" s="204">
        <f t="shared" si="64"/>
        <v>-5.2631578947368418E-2</v>
      </c>
      <c r="K455" s="205">
        <v>278</v>
      </c>
      <c r="L455" s="201">
        <v>157</v>
      </c>
      <c r="M455" s="202">
        <f t="shared" si="65"/>
        <v>0.56474820143884896</v>
      </c>
      <c r="N455" s="203">
        <v>411</v>
      </c>
      <c r="O455" s="201">
        <v>173</v>
      </c>
      <c r="P455" s="202">
        <f t="shared" si="66"/>
        <v>0.42092457420924573</v>
      </c>
      <c r="Q455" s="202">
        <f t="shared" si="67"/>
        <v>-0.32360097323600978</v>
      </c>
      <c r="R455" s="202">
        <f t="shared" si="68"/>
        <v>-9.2485549132947931E-2</v>
      </c>
      <c r="S455" s="204">
        <f t="shared" si="69"/>
        <v>0.14382362722960323</v>
      </c>
    </row>
    <row r="456" spans="1:19" ht="14.25" thickTop="1" x14ac:dyDescent="0.25">
      <c r="A456" s="206" t="s">
        <v>351</v>
      </c>
      <c r="B456" s="206">
        <v>19</v>
      </c>
      <c r="C456" s="173">
        <v>9</v>
      </c>
      <c r="D456" s="199">
        <f t="shared" si="60"/>
        <v>0.47368421052631576</v>
      </c>
      <c r="E456" s="173">
        <v>0</v>
      </c>
      <c r="F456" s="173">
        <v>0</v>
      </c>
      <c r="G456" s="199" t="str">
        <f t="shared" si="61"/>
        <v/>
      </c>
      <c r="H456" s="199" t="str">
        <f t="shared" si="62"/>
        <v/>
      </c>
      <c r="I456" s="199" t="str">
        <f t="shared" si="63"/>
        <v/>
      </c>
      <c r="J456" s="199" t="str">
        <f t="shared" si="64"/>
        <v/>
      </c>
      <c r="K456" s="173">
        <v>278</v>
      </c>
      <c r="L456" s="173">
        <v>157</v>
      </c>
      <c r="M456" s="199">
        <f t="shared" si="65"/>
        <v>0.56474820143884896</v>
      </c>
      <c r="N456" s="173">
        <v>107</v>
      </c>
      <c r="O456" s="173">
        <v>71</v>
      </c>
      <c r="P456" s="199">
        <f t="shared" si="66"/>
        <v>0.66355140186915884</v>
      </c>
      <c r="Q456" s="199">
        <f t="shared" si="67"/>
        <v>1.5981308411214954</v>
      </c>
      <c r="R456" s="199">
        <f t="shared" si="68"/>
        <v>1.211267605633803</v>
      </c>
      <c r="S456" s="199">
        <f t="shared" si="69"/>
        <v>-9.8803200430309879E-2</v>
      </c>
    </row>
    <row r="457" spans="1:19" ht="14.25" thickBot="1" x14ac:dyDescent="0.3">
      <c r="A457" s="206" t="s">
        <v>352</v>
      </c>
      <c r="B457" s="206">
        <v>0</v>
      </c>
      <c r="C457" s="173">
        <v>0</v>
      </c>
      <c r="D457" s="199" t="str">
        <f t="shared" ref="D457:D520" si="70">IFERROR(C457/B457,"")</f>
        <v/>
      </c>
      <c r="E457" s="173">
        <v>38</v>
      </c>
      <c r="F457" s="173">
        <v>20</v>
      </c>
      <c r="G457" s="199">
        <f t="shared" ref="G457:G520" si="71">IFERROR(F457/E457,"")</f>
        <v>0.52631578947368418</v>
      </c>
      <c r="H457" s="199">
        <f t="shared" ref="H457:I491" si="72">IFERROR(B457/E457-1,"")</f>
        <v>-1</v>
      </c>
      <c r="I457" s="199">
        <f t="shared" si="72"/>
        <v>-1</v>
      </c>
      <c r="J457" s="199" t="str">
        <f t="shared" ref="J457:J520" si="73">IFERROR(D457-G457,"")</f>
        <v/>
      </c>
      <c r="K457" s="173">
        <v>0</v>
      </c>
      <c r="L457" s="173">
        <v>0</v>
      </c>
      <c r="M457" s="199" t="str">
        <f t="shared" ref="M457:M520" si="74">IFERROR(L457/K457,"")</f>
        <v/>
      </c>
      <c r="N457" s="173">
        <v>304</v>
      </c>
      <c r="O457" s="173">
        <v>102</v>
      </c>
      <c r="P457" s="199">
        <f t="shared" ref="P457:P520" si="75">IFERROR(O457/N457,"")</f>
        <v>0.33552631578947367</v>
      </c>
      <c r="Q457" s="199">
        <f t="shared" ref="Q457:R491" si="76">IFERROR(K457/N457-1,"")</f>
        <v>-1</v>
      </c>
      <c r="R457" s="199">
        <f t="shared" si="76"/>
        <v>-1</v>
      </c>
      <c r="S457" s="199" t="str">
        <f t="shared" ref="S457:S520" si="77">IFERROR(M457-P457,"")</f>
        <v/>
      </c>
    </row>
    <row r="458" spans="1:19" ht="16.5" thickTop="1" thickBot="1" x14ac:dyDescent="0.3">
      <c r="A458" s="200" t="s">
        <v>331</v>
      </c>
      <c r="B458" s="280">
        <v>19</v>
      </c>
      <c r="C458" s="201">
        <v>19</v>
      </c>
      <c r="D458" s="202">
        <f t="shared" si="70"/>
        <v>1</v>
      </c>
      <c r="E458" s="203">
        <v>0</v>
      </c>
      <c r="F458" s="201">
        <v>0</v>
      </c>
      <c r="G458" s="202" t="str">
        <f t="shared" si="71"/>
        <v/>
      </c>
      <c r="H458" s="202" t="str">
        <f t="shared" si="72"/>
        <v/>
      </c>
      <c r="I458" s="202" t="str">
        <f t="shared" si="72"/>
        <v/>
      </c>
      <c r="J458" s="204" t="str">
        <f t="shared" si="73"/>
        <v/>
      </c>
      <c r="K458" s="205">
        <v>95</v>
      </c>
      <c r="L458" s="201">
        <v>62</v>
      </c>
      <c r="M458" s="202">
        <f t="shared" si="74"/>
        <v>0.65263157894736845</v>
      </c>
      <c r="N458" s="203">
        <v>247</v>
      </c>
      <c r="O458" s="201">
        <v>140</v>
      </c>
      <c r="P458" s="202">
        <f t="shared" si="75"/>
        <v>0.5668016194331984</v>
      </c>
      <c r="Q458" s="202">
        <f t="shared" si="76"/>
        <v>-0.61538461538461542</v>
      </c>
      <c r="R458" s="202">
        <f t="shared" si="76"/>
        <v>-0.55714285714285716</v>
      </c>
      <c r="S458" s="204">
        <f t="shared" si="77"/>
        <v>8.5829959514170051E-2</v>
      </c>
    </row>
    <row r="459" spans="1:19" ht="14.25" thickTop="1" x14ac:dyDescent="0.25">
      <c r="A459" s="206" t="s">
        <v>351</v>
      </c>
      <c r="B459" s="206">
        <v>19</v>
      </c>
      <c r="C459" s="173">
        <v>19</v>
      </c>
      <c r="D459" s="199">
        <f t="shared" si="70"/>
        <v>1</v>
      </c>
      <c r="E459" s="173">
        <v>0</v>
      </c>
      <c r="F459" s="173">
        <v>0</v>
      </c>
      <c r="G459" s="199" t="str">
        <f t="shared" si="71"/>
        <v/>
      </c>
      <c r="H459" s="199" t="str">
        <f t="shared" si="72"/>
        <v/>
      </c>
      <c r="I459" s="199" t="str">
        <f t="shared" si="72"/>
        <v/>
      </c>
      <c r="J459" s="199" t="str">
        <f t="shared" si="73"/>
        <v/>
      </c>
      <c r="K459" s="173">
        <v>57</v>
      </c>
      <c r="L459" s="173">
        <v>43</v>
      </c>
      <c r="M459" s="199">
        <f t="shared" si="74"/>
        <v>0.75438596491228072</v>
      </c>
      <c r="N459" s="173">
        <v>133</v>
      </c>
      <c r="O459" s="173">
        <v>65</v>
      </c>
      <c r="P459" s="199">
        <f t="shared" si="75"/>
        <v>0.48872180451127817</v>
      </c>
      <c r="Q459" s="199">
        <f t="shared" si="76"/>
        <v>-0.5714285714285714</v>
      </c>
      <c r="R459" s="199">
        <f t="shared" si="76"/>
        <v>-0.33846153846153848</v>
      </c>
      <c r="S459" s="199">
        <f t="shared" si="77"/>
        <v>0.26566416040100255</v>
      </c>
    </row>
    <row r="460" spans="1:19" ht="14.25" thickBot="1" x14ac:dyDescent="0.3">
      <c r="A460" s="206" t="s">
        <v>352</v>
      </c>
      <c r="B460" s="206">
        <v>0</v>
      </c>
      <c r="C460" s="173">
        <v>0</v>
      </c>
      <c r="D460" s="199" t="str">
        <f t="shared" si="70"/>
        <v/>
      </c>
      <c r="E460" s="173">
        <v>0</v>
      </c>
      <c r="F460" s="173">
        <v>0</v>
      </c>
      <c r="G460" s="199" t="str">
        <f t="shared" si="71"/>
        <v/>
      </c>
      <c r="H460" s="199" t="str">
        <f t="shared" si="72"/>
        <v/>
      </c>
      <c r="I460" s="199" t="str">
        <f t="shared" si="72"/>
        <v/>
      </c>
      <c r="J460" s="199" t="str">
        <f t="shared" si="73"/>
        <v/>
      </c>
      <c r="K460" s="173">
        <v>38</v>
      </c>
      <c r="L460" s="173">
        <v>19</v>
      </c>
      <c r="M460" s="199">
        <f t="shared" si="74"/>
        <v>0.5</v>
      </c>
      <c r="N460" s="173">
        <v>114</v>
      </c>
      <c r="O460" s="173">
        <v>75</v>
      </c>
      <c r="P460" s="199">
        <f t="shared" si="75"/>
        <v>0.65789473684210531</v>
      </c>
      <c r="Q460" s="199">
        <f t="shared" si="76"/>
        <v>-0.66666666666666674</v>
      </c>
      <c r="R460" s="199">
        <f t="shared" si="76"/>
        <v>-0.74666666666666659</v>
      </c>
      <c r="S460" s="199">
        <f t="shared" si="77"/>
        <v>-0.15789473684210531</v>
      </c>
    </row>
    <row r="461" spans="1:19" ht="16.5" thickTop="1" thickBot="1" x14ac:dyDescent="0.3">
      <c r="A461" s="200" t="s">
        <v>524</v>
      </c>
      <c r="B461" s="280">
        <v>19</v>
      </c>
      <c r="C461" s="201">
        <v>0</v>
      </c>
      <c r="D461" s="202">
        <f t="shared" si="70"/>
        <v>0</v>
      </c>
      <c r="E461" s="203">
        <v>19</v>
      </c>
      <c r="F461" s="201">
        <v>0</v>
      </c>
      <c r="G461" s="202">
        <f t="shared" si="71"/>
        <v>0</v>
      </c>
      <c r="H461" s="202">
        <f t="shared" si="72"/>
        <v>0</v>
      </c>
      <c r="I461" s="202" t="str">
        <f t="shared" si="72"/>
        <v/>
      </c>
      <c r="J461" s="204">
        <f t="shared" si="73"/>
        <v>0</v>
      </c>
      <c r="K461" s="205">
        <v>57</v>
      </c>
      <c r="L461" s="201">
        <v>0</v>
      </c>
      <c r="M461" s="202">
        <f t="shared" si="74"/>
        <v>0</v>
      </c>
      <c r="N461" s="203">
        <v>38</v>
      </c>
      <c r="O461" s="201">
        <v>0</v>
      </c>
      <c r="P461" s="202">
        <f t="shared" si="75"/>
        <v>0</v>
      </c>
      <c r="Q461" s="202">
        <f t="shared" si="76"/>
        <v>0.5</v>
      </c>
      <c r="R461" s="202" t="str">
        <f t="shared" si="76"/>
        <v/>
      </c>
      <c r="S461" s="204">
        <f t="shared" si="77"/>
        <v>0</v>
      </c>
    </row>
    <row r="462" spans="1:19" ht="15" thickTop="1" thickBot="1" x14ac:dyDescent="0.3">
      <c r="A462" s="206" t="s">
        <v>351</v>
      </c>
      <c r="B462" s="206">
        <v>19</v>
      </c>
      <c r="C462" s="173">
        <v>0</v>
      </c>
      <c r="D462" s="199">
        <f t="shared" si="70"/>
        <v>0</v>
      </c>
      <c r="E462" s="173">
        <v>19</v>
      </c>
      <c r="F462" s="173">
        <v>0</v>
      </c>
      <c r="G462" s="199">
        <f t="shared" si="71"/>
        <v>0</v>
      </c>
      <c r="H462" s="199">
        <f t="shared" si="72"/>
        <v>0</v>
      </c>
      <c r="I462" s="199" t="str">
        <f t="shared" si="72"/>
        <v/>
      </c>
      <c r="J462" s="199">
        <f t="shared" si="73"/>
        <v>0</v>
      </c>
      <c r="K462" s="173">
        <v>57</v>
      </c>
      <c r="L462" s="173">
        <v>0</v>
      </c>
      <c r="M462" s="199">
        <f t="shared" si="74"/>
        <v>0</v>
      </c>
      <c r="N462" s="173">
        <v>38</v>
      </c>
      <c r="O462" s="173">
        <v>0</v>
      </c>
      <c r="P462" s="199">
        <f t="shared" si="75"/>
        <v>0</v>
      </c>
      <c r="Q462" s="199">
        <f t="shared" si="76"/>
        <v>0.5</v>
      </c>
      <c r="R462" s="199" t="str">
        <f t="shared" si="76"/>
        <v/>
      </c>
      <c r="S462" s="199">
        <f t="shared" si="77"/>
        <v>0</v>
      </c>
    </row>
    <row r="463" spans="1:19" ht="16.5" thickTop="1" thickBot="1" x14ac:dyDescent="0.3">
      <c r="A463" s="200" t="s">
        <v>333</v>
      </c>
      <c r="B463" s="280">
        <v>19</v>
      </c>
      <c r="C463" s="201">
        <v>19</v>
      </c>
      <c r="D463" s="202">
        <f t="shared" si="70"/>
        <v>1</v>
      </c>
      <c r="E463" s="203">
        <v>76</v>
      </c>
      <c r="F463" s="201">
        <v>56</v>
      </c>
      <c r="G463" s="202">
        <f t="shared" si="71"/>
        <v>0.73684210526315785</v>
      </c>
      <c r="H463" s="202">
        <f t="shared" si="72"/>
        <v>-0.75</v>
      </c>
      <c r="I463" s="202">
        <f t="shared" si="72"/>
        <v>-0.6607142857142857</v>
      </c>
      <c r="J463" s="204">
        <f t="shared" si="73"/>
        <v>0.26315789473684215</v>
      </c>
      <c r="K463" s="205">
        <v>456</v>
      </c>
      <c r="L463" s="201">
        <v>351</v>
      </c>
      <c r="M463" s="202">
        <f t="shared" si="74"/>
        <v>0.76973684210526316</v>
      </c>
      <c r="N463" s="203">
        <v>855</v>
      </c>
      <c r="O463" s="201">
        <v>573</v>
      </c>
      <c r="P463" s="202">
        <f t="shared" si="75"/>
        <v>0.6701754385964912</v>
      </c>
      <c r="Q463" s="202">
        <f t="shared" si="76"/>
        <v>-0.46666666666666667</v>
      </c>
      <c r="R463" s="202">
        <f t="shared" si="76"/>
        <v>-0.38743455497382195</v>
      </c>
      <c r="S463" s="204">
        <f t="shared" si="77"/>
        <v>9.9561403508771962E-2</v>
      </c>
    </row>
    <row r="464" spans="1:19" ht="14.25" thickTop="1" x14ac:dyDescent="0.25">
      <c r="A464" s="206" t="s">
        <v>351</v>
      </c>
      <c r="B464" s="206">
        <v>19</v>
      </c>
      <c r="C464" s="173">
        <v>19</v>
      </c>
      <c r="D464" s="199">
        <f t="shared" si="70"/>
        <v>1</v>
      </c>
      <c r="E464" s="173">
        <v>76</v>
      </c>
      <c r="F464" s="173">
        <v>56</v>
      </c>
      <c r="G464" s="199">
        <f t="shared" si="71"/>
        <v>0.73684210526315785</v>
      </c>
      <c r="H464" s="199">
        <f t="shared" si="72"/>
        <v>-0.75</v>
      </c>
      <c r="I464" s="199">
        <f t="shared" si="72"/>
        <v>-0.6607142857142857</v>
      </c>
      <c r="J464" s="199">
        <f t="shared" si="73"/>
        <v>0.26315789473684215</v>
      </c>
      <c r="K464" s="173">
        <v>456</v>
      </c>
      <c r="L464" s="173">
        <v>351</v>
      </c>
      <c r="M464" s="199">
        <f t="shared" si="74"/>
        <v>0.76973684210526316</v>
      </c>
      <c r="N464" s="173">
        <v>836</v>
      </c>
      <c r="O464" s="173">
        <v>573</v>
      </c>
      <c r="P464" s="199">
        <f t="shared" si="75"/>
        <v>0.68540669856459335</v>
      </c>
      <c r="Q464" s="199">
        <f t="shared" si="76"/>
        <v>-0.45454545454545459</v>
      </c>
      <c r="R464" s="199">
        <f t="shared" si="76"/>
        <v>-0.38743455497382195</v>
      </c>
      <c r="S464" s="199">
        <f t="shared" si="77"/>
        <v>8.4330143540669811E-2</v>
      </c>
    </row>
    <row r="465" spans="1:19" ht="14.25" thickBot="1" x14ac:dyDescent="0.3">
      <c r="A465" s="206" t="s">
        <v>352</v>
      </c>
      <c r="B465" s="206">
        <v>0</v>
      </c>
      <c r="C465" s="173">
        <v>0</v>
      </c>
      <c r="D465" s="199" t="str">
        <f t="shared" si="70"/>
        <v/>
      </c>
      <c r="E465" s="173">
        <v>0</v>
      </c>
      <c r="F465" s="173">
        <v>0</v>
      </c>
      <c r="G465" s="199" t="str">
        <f t="shared" si="71"/>
        <v/>
      </c>
      <c r="H465" s="199" t="str">
        <f t="shared" si="72"/>
        <v/>
      </c>
      <c r="I465" s="199" t="str">
        <f t="shared" si="72"/>
        <v/>
      </c>
      <c r="J465" s="199" t="str">
        <f t="shared" si="73"/>
        <v/>
      </c>
      <c r="K465" s="173">
        <v>0</v>
      </c>
      <c r="L465" s="173">
        <v>0</v>
      </c>
      <c r="M465" s="199" t="str">
        <f t="shared" si="74"/>
        <v/>
      </c>
      <c r="N465" s="173">
        <v>19</v>
      </c>
      <c r="O465" s="173">
        <v>0</v>
      </c>
      <c r="P465" s="199">
        <f t="shared" si="75"/>
        <v>0</v>
      </c>
      <c r="Q465" s="199">
        <f t="shared" si="76"/>
        <v>-1</v>
      </c>
      <c r="R465" s="199" t="str">
        <f t="shared" si="76"/>
        <v/>
      </c>
      <c r="S465" s="199" t="str">
        <f t="shared" si="77"/>
        <v/>
      </c>
    </row>
    <row r="466" spans="1:19" ht="16.5" thickTop="1" thickBot="1" x14ac:dyDescent="0.3">
      <c r="A466" s="200" t="s">
        <v>650</v>
      </c>
      <c r="B466" s="280">
        <v>19</v>
      </c>
      <c r="C466" s="201">
        <v>0</v>
      </c>
      <c r="D466" s="202">
        <f t="shared" si="70"/>
        <v>0</v>
      </c>
      <c r="E466" s="203">
        <v>0</v>
      </c>
      <c r="F466" s="201">
        <v>0</v>
      </c>
      <c r="G466" s="202" t="str">
        <f t="shared" si="71"/>
        <v/>
      </c>
      <c r="H466" s="202" t="str">
        <f t="shared" si="72"/>
        <v/>
      </c>
      <c r="I466" s="202" t="str">
        <f t="shared" si="72"/>
        <v/>
      </c>
      <c r="J466" s="204" t="str">
        <f t="shared" si="73"/>
        <v/>
      </c>
      <c r="K466" s="205">
        <v>19</v>
      </c>
      <c r="L466" s="201">
        <v>0</v>
      </c>
      <c r="M466" s="202">
        <f t="shared" si="74"/>
        <v>0</v>
      </c>
      <c r="N466" s="203">
        <v>0</v>
      </c>
      <c r="O466" s="201">
        <v>0</v>
      </c>
      <c r="P466" s="202" t="str">
        <f t="shared" si="75"/>
        <v/>
      </c>
      <c r="Q466" s="202" t="str">
        <f t="shared" si="76"/>
        <v/>
      </c>
      <c r="R466" s="202" t="str">
        <f t="shared" si="76"/>
        <v/>
      </c>
      <c r="S466" s="204" t="str">
        <f t="shared" si="77"/>
        <v/>
      </c>
    </row>
    <row r="467" spans="1:19" ht="15" thickTop="1" thickBot="1" x14ac:dyDescent="0.3">
      <c r="A467" s="206" t="s">
        <v>351</v>
      </c>
      <c r="B467" s="206">
        <v>19</v>
      </c>
      <c r="C467" s="173">
        <v>0</v>
      </c>
      <c r="D467" s="199">
        <f t="shared" si="70"/>
        <v>0</v>
      </c>
      <c r="E467" s="173">
        <v>0</v>
      </c>
      <c r="F467" s="173">
        <v>0</v>
      </c>
      <c r="G467" s="199" t="str">
        <f t="shared" si="71"/>
        <v/>
      </c>
      <c r="H467" s="199" t="str">
        <f t="shared" si="72"/>
        <v/>
      </c>
      <c r="I467" s="199" t="str">
        <f t="shared" si="72"/>
        <v/>
      </c>
      <c r="J467" s="199" t="str">
        <f t="shared" si="73"/>
        <v/>
      </c>
      <c r="K467" s="173">
        <v>19</v>
      </c>
      <c r="L467" s="173">
        <v>0</v>
      </c>
      <c r="M467" s="199">
        <f t="shared" si="74"/>
        <v>0</v>
      </c>
      <c r="N467" s="173">
        <v>0</v>
      </c>
      <c r="O467" s="173">
        <v>0</v>
      </c>
      <c r="P467" s="199" t="str">
        <f t="shared" si="75"/>
        <v/>
      </c>
      <c r="Q467" s="199" t="str">
        <f t="shared" si="76"/>
        <v/>
      </c>
      <c r="R467" s="199" t="str">
        <f t="shared" si="76"/>
        <v/>
      </c>
      <c r="S467" s="199" t="str">
        <f t="shared" si="77"/>
        <v/>
      </c>
    </row>
    <row r="468" spans="1:19" ht="16.5" thickTop="1" thickBot="1" x14ac:dyDescent="0.3">
      <c r="A468" s="200" t="s">
        <v>481</v>
      </c>
      <c r="B468" s="280">
        <v>19</v>
      </c>
      <c r="C468" s="201">
        <v>0</v>
      </c>
      <c r="D468" s="202">
        <f t="shared" si="70"/>
        <v>0</v>
      </c>
      <c r="E468" s="203">
        <v>0</v>
      </c>
      <c r="F468" s="201">
        <v>0</v>
      </c>
      <c r="G468" s="202" t="str">
        <f t="shared" si="71"/>
        <v/>
      </c>
      <c r="H468" s="202" t="str">
        <f t="shared" si="72"/>
        <v/>
      </c>
      <c r="I468" s="202" t="str">
        <f t="shared" si="72"/>
        <v/>
      </c>
      <c r="J468" s="204" t="str">
        <f t="shared" si="73"/>
        <v/>
      </c>
      <c r="K468" s="205">
        <v>95</v>
      </c>
      <c r="L468" s="201">
        <v>2</v>
      </c>
      <c r="M468" s="202">
        <f t="shared" si="74"/>
        <v>2.1052631578947368E-2</v>
      </c>
      <c r="N468" s="203">
        <v>209</v>
      </c>
      <c r="O468" s="201">
        <v>0</v>
      </c>
      <c r="P468" s="202">
        <f t="shared" si="75"/>
        <v>0</v>
      </c>
      <c r="Q468" s="202">
        <f t="shared" si="76"/>
        <v>-0.54545454545454541</v>
      </c>
      <c r="R468" s="202" t="str">
        <f t="shared" si="76"/>
        <v/>
      </c>
      <c r="S468" s="204">
        <f t="shared" si="77"/>
        <v>2.1052631578947368E-2</v>
      </c>
    </row>
    <row r="469" spans="1:19" ht="14.25" thickTop="1" x14ac:dyDescent="0.25">
      <c r="A469" s="206" t="s">
        <v>351</v>
      </c>
      <c r="B469" s="206">
        <v>19</v>
      </c>
      <c r="C469" s="173">
        <v>0</v>
      </c>
      <c r="D469" s="199">
        <f t="shared" si="70"/>
        <v>0</v>
      </c>
      <c r="E469" s="173">
        <v>0</v>
      </c>
      <c r="F469" s="173">
        <v>0</v>
      </c>
      <c r="G469" s="199" t="str">
        <f t="shared" si="71"/>
        <v/>
      </c>
      <c r="H469" s="199" t="str">
        <f t="shared" si="72"/>
        <v/>
      </c>
      <c r="I469" s="199" t="str">
        <f t="shared" si="72"/>
        <v/>
      </c>
      <c r="J469" s="199" t="str">
        <f t="shared" si="73"/>
        <v/>
      </c>
      <c r="K469" s="173">
        <v>95</v>
      </c>
      <c r="L469" s="173">
        <v>2</v>
      </c>
      <c r="M469" s="199">
        <f t="shared" si="74"/>
        <v>2.1052631578947368E-2</v>
      </c>
      <c r="N469" s="173">
        <v>190</v>
      </c>
      <c r="O469" s="173">
        <v>0</v>
      </c>
      <c r="P469" s="199">
        <f t="shared" si="75"/>
        <v>0</v>
      </c>
      <c r="Q469" s="199">
        <f t="shared" si="76"/>
        <v>-0.5</v>
      </c>
      <c r="R469" s="199" t="str">
        <f t="shared" si="76"/>
        <v/>
      </c>
      <c r="S469" s="199">
        <f t="shared" si="77"/>
        <v>2.1052631578947368E-2</v>
      </c>
    </row>
    <row r="470" spans="1:19" ht="14.25" thickBot="1" x14ac:dyDescent="0.3">
      <c r="A470" s="206" t="s">
        <v>352</v>
      </c>
      <c r="B470" s="206">
        <v>0</v>
      </c>
      <c r="C470" s="173">
        <v>0</v>
      </c>
      <c r="D470" s="199" t="str">
        <f t="shared" si="70"/>
        <v/>
      </c>
      <c r="E470" s="173">
        <v>0</v>
      </c>
      <c r="F470" s="173">
        <v>0</v>
      </c>
      <c r="G470" s="199" t="str">
        <f t="shared" si="71"/>
        <v/>
      </c>
      <c r="H470" s="199" t="str">
        <f t="shared" si="72"/>
        <v/>
      </c>
      <c r="I470" s="199" t="str">
        <f t="shared" si="72"/>
        <v/>
      </c>
      <c r="J470" s="199" t="str">
        <f t="shared" si="73"/>
        <v/>
      </c>
      <c r="K470" s="173">
        <v>0</v>
      </c>
      <c r="L470" s="173">
        <v>0</v>
      </c>
      <c r="M470" s="199" t="str">
        <f t="shared" si="74"/>
        <v/>
      </c>
      <c r="N470" s="173">
        <v>19</v>
      </c>
      <c r="O470" s="173">
        <v>0</v>
      </c>
      <c r="P470" s="199">
        <f t="shared" si="75"/>
        <v>0</v>
      </c>
      <c r="Q470" s="199">
        <f t="shared" si="76"/>
        <v>-1</v>
      </c>
      <c r="R470" s="199" t="str">
        <f t="shared" si="76"/>
        <v/>
      </c>
      <c r="S470" s="199" t="str">
        <f t="shared" si="77"/>
        <v/>
      </c>
    </row>
    <row r="471" spans="1:19" ht="16.5" thickTop="1" thickBot="1" x14ac:dyDescent="0.3">
      <c r="A471" s="200" t="s">
        <v>514</v>
      </c>
      <c r="B471" s="280">
        <v>0</v>
      </c>
      <c r="C471" s="201">
        <v>0</v>
      </c>
      <c r="D471" s="202" t="str">
        <f t="shared" si="70"/>
        <v/>
      </c>
      <c r="E471" s="203">
        <v>0</v>
      </c>
      <c r="F471" s="201">
        <v>0</v>
      </c>
      <c r="G471" s="202" t="str">
        <f t="shared" si="71"/>
        <v/>
      </c>
      <c r="H471" s="202" t="str">
        <f t="shared" si="72"/>
        <v/>
      </c>
      <c r="I471" s="202" t="str">
        <f t="shared" si="72"/>
        <v/>
      </c>
      <c r="J471" s="204" t="str">
        <f t="shared" si="73"/>
        <v/>
      </c>
      <c r="K471" s="205">
        <v>19</v>
      </c>
      <c r="L471" s="201">
        <v>8</v>
      </c>
      <c r="M471" s="202">
        <f t="shared" si="74"/>
        <v>0.42105263157894735</v>
      </c>
      <c r="N471" s="203">
        <v>0</v>
      </c>
      <c r="O471" s="201">
        <v>0</v>
      </c>
      <c r="P471" s="202" t="str">
        <f t="shared" si="75"/>
        <v/>
      </c>
      <c r="Q471" s="202" t="str">
        <f t="shared" si="76"/>
        <v/>
      </c>
      <c r="R471" s="202" t="str">
        <f t="shared" si="76"/>
        <v/>
      </c>
      <c r="S471" s="204" t="str">
        <f t="shared" si="77"/>
        <v/>
      </c>
    </row>
    <row r="472" spans="1:19" ht="15" thickTop="1" thickBot="1" x14ac:dyDescent="0.3">
      <c r="A472" s="206" t="s">
        <v>351</v>
      </c>
      <c r="B472" s="206">
        <v>0</v>
      </c>
      <c r="C472" s="173">
        <v>0</v>
      </c>
      <c r="D472" s="199" t="str">
        <f t="shared" si="70"/>
        <v/>
      </c>
      <c r="E472" s="173">
        <v>0</v>
      </c>
      <c r="F472" s="173">
        <v>0</v>
      </c>
      <c r="G472" s="199" t="str">
        <f t="shared" si="71"/>
        <v/>
      </c>
      <c r="H472" s="199" t="str">
        <f t="shared" si="72"/>
        <v/>
      </c>
      <c r="I472" s="199" t="str">
        <f t="shared" si="72"/>
        <v/>
      </c>
      <c r="J472" s="199" t="str">
        <f t="shared" si="73"/>
        <v/>
      </c>
      <c r="K472" s="173">
        <v>19</v>
      </c>
      <c r="L472" s="173">
        <v>8</v>
      </c>
      <c r="M472" s="199">
        <f t="shared" si="74"/>
        <v>0.42105263157894735</v>
      </c>
      <c r="N472" s="173">
        <v>0</v>
      </c>
      <c r="O472" s="173">
        <v>0</v>
      </c>
      <c r="P472" s="199" t="str">
        <f t="shared" si="75"/>
        <v/>
      </c>
      <c r="Q472" s="199" t="str">
        <f t="shared" si="76"/>
        <v/>
      </c>
      <c r="R472" s="199" t="str">
        <f t="shared" si="76"/>
        <v/>
      </c>
      <c r="S472" s="199" t="str">
        <f t="shared" si="77"/>
        <v/>
      </c>
    </row>
    <row r="473" spans="1:19" ht="16.5" thickTop="1" thickBot="1" x14ac:dyDescent="0.3">
      <c r="A473" s="200" t="s">
        <v>420</v>
      </c>
      <c r="B473" s="280">
        <v>0</v>
      </c>
      <c r="C473" s="201">
        <v>0</v>
      </c>
      <c r="D473" s="202" t="str">
        <f t="shared" si="70"/>
        <v/>
      </c>
      <c r="E473" s="203">
        <v>38</v>
      </c>
      <c r="F473" s="201">
        <v>32</v>
      </c>
      <c r="G473" s="202">
        <f t="shared" si="71"/>
        <v>0.84210526315789469</v>
      </c>
      <c r="H473" s="202">
        <f t="shared" si="72"/>
        <v>-1</v>
      </c>
      <c r="I473" s="202">
        <f t="shared" si="72"/>
        <v>-1</v>
      </c>
      <c r="J473" s="204" t="str">
        <f t="shared" si="73"/>
        <v/>
      </c>
      <c r="K473" s="205">
        <v>0</v>
      </c>
      <c r="L473" s="201">
        <v>0</v>
      </c>
      <c r="M473" s="202" t="str">
        <f t="shared" si="74"/>
        <v/>
      </c>
      <c r="N473" s="203">
        <v>3612</v>
      </c>
      <c r="O473" s="201">
        <v>2741</v>
      </c>
      <c r="P473" s="202">
        <f t="shared" si="75"/>
        <v>0.75885935769656698</v>
      </c>
      <c r="Q473" s="202">
        <f t="shared" si="76"/>
        <v>-1</v>
      </c>
      <c r="R473" s="202">
        <f t="shared" si="76"/>
        <v>-1</v>
      </c>
      <c r="S473" s="204" t="str">
        <f t="shared" si="77"/>
        <v/>
      </c>
    </row>
    <row r="474" spans="1:19" ht="15" thickTop="1" thickBot="1" x14ac:dyDescent="0.3">
      <c r="A474" s="206" t="s">
        <v>350</v>
      </c>
      <c r="B474" s="206">
        <v>0</v>
      </c>
      <c r="C474" s="173">
        <v>0</v>
      </c>
      <c r="D474" s="199" t="str">
        <f t="shared" si="70"/>
        <v/>
      </c>
      <c r="E474" s="173">
        <v>38</v>
      </c>
      <c r="F474" s="173">
        <v>32</v>
      </c>
      <c r="G474" s="199">
        <f t="shared" si="71"/>
        <v>0.84210526315789469</v>
      </c>
      <c r="H474" s="199">
        <f t="shared" si="72"/>
        <v>-1</v>
      </c>
      <c r="I474" s="199">
        <f t="shared" si="72"/>
        <v>-1</v>
      </c>
      <c r="J474" s="199" t="str">
        <f t="shared" si="73"/>
        <v/>
      </c>
      <c r="K474" s="173">
        <v>0</v>
      </c>
      <c r="L474" s="173">
        <v>0</v>
      </c>
      <c r="M474" s="199" t="str">
        <f t="shared" si="74"/>
        <v/>
      </c>
      <c r="N474" s="173">
        <v>3612</v>
      </c>
      <c r="O474" s="173">
        <v>2741</v>
      </c>
      <c r="P474" s="199">
        <f t="shared" si="75"/>
        <v>0.75885935769656698</v>
      </c>
      <c r="Q474" s="199">
        <f t="shared" si="76"/>
        <v>-1</v>
      </c>
      <c r="R474" s="199">
        <f t="shared" si="76"/>
        <v>-1</v>
      </c>
      <c r="S474" s="199" t="str">
        <f t="shared" si="77"/>
        <v/>
      </c>
    </row>
    <row r="475" spans="1:19" ht="16.5" thickTop="1" thickBot="1" x14ac:dyDescent="0.3">
      <c r="A475" s="200" t="s">
        <v>629</v>
      </c>
      <c r="B475" s="280">
        <v>0</v>
      </c>
      <c r="C475" s="201">
        <v>0</v>
      </c>
      <c r="D475" s="202" t="str">
        <f t="shared" si="70"/>
        <v/>
      </c>
      <c r="E475" s="203">
        <v>0</v>
      </c>
      <c r="F475" s="201">
        <v>0</v>
      </c>
      <c r="G475" s="202" t="str">
        <f t="shared" si="71"/>
        <v/>
      </c>
      <c r="H475" s="202" t="str">
        <f t="shared" si="72"/>
        <v/>
      </c>
      <c r="I475" s="202" t="str">
        <f t="shared" si="72"/>
        <v/>
      </c>
      <c r="J475" s="204" t="str">
        <f t="shared" si="73"/>
        <v/>
      </c>
      <c r="K475" s="205">
        <v>0</v>
      </c>
      <c r="L475" s="201">
        <v>0</v>
      </c>
      <c r="M475" s="202" t="str">
        <f t="shared" si="74"/>
        <v/>
      </c>
      <c r="N475" s="203">
        <v>144</v>
      </c>
      <c r="O475" s="201">
        <v>144</v>
      </c>
      <c r="P475" s="202">
        <f t="shared" si="75"/>
        <v>1</v>
      </c>
      <c r="Q475" s="202">
        <f t="shared" si="76"/>
        <v>-1</v>
      </c>
      <c r="R475" s="202">
        <f t="shared" si="76"/>
        <v>-1</v>
      </c>
      <c r="S475" s="204" t="str">
        <f t="shared" si="77"/>
        <v/>
      </c>
    </row>
    <row r="476" spans="1:19" ht="15" thickTop="1" thickBot="1" x14ac:dyDescent="0.3">
      <c r="A476" s="206" t="s">
        <v>103</v>
      </c>
      <c r="B476" s="206">
        <v>0</v>
      </c>
      <c r="C476" s="173">
        <v>0</v>
      </c>
      <c r="D476" s="199" t="str">
        <f t="shared" si="70"/>
        <v/>
      </c>
      <c r="E476" s="173">
        <v>0</v>
      </c>
      <c r="F476" s="173">
        <v>0</v>
      </c>
      <c r="G476" s="199" t="str">
        <f t="shared" si="71"/>
        <v/>
      </c>
      <c r="H476" s="199" t="str">
        <f t="shared" si="72"/>
        <v/>
      </c>
      <c r="I476" s="199" t="str">
        <f t="shared" si="72"/>
        <v/>
      </c>
      <c r="J476" s="199" t="str">
        <f t="shared" si="73"/>
        <v/>
      </c>
      <c r="K476" s="173">
        <v>0</v>
      </c>
      <c r="L476" s="173">
        <v>0</v>
      </c>
      <c r="M476" s="199" t="str">
        <f t="shared" si="74"/>
        <v/>
      </c>
      <c r="N476" s="173">
        <v>144</v>
      </c>
      <c r="O476" s="173">
        <v>144</v>
      </c>
      <c r="P476" s="199">
        <f t="shared" si="75"/>
        <v>1</v>
      </c>
      <c r="Q476" s="199">
        <f t="shared" si="76"/>
        <v>-1</v>
      </c>
      <c r="R476" s="199">
        <f t="shared" si="76"/>
        <v>-1</v>
      </c>
      <c r="S476" s="199" t="str">
        <f t="shared" si="77"/>
        <v/>
      </c>
    </row>
    <row r="477" spans="1:19" ht="16.5" thickTop="1" thickBot="1" x14ac:dyDescent="0.3">
      <c r="A477" s="200" t="s">
        <v>484</v>
      </c>
      <c r="B477" s="280">
        <v>0</v>
      </c>
      <c r="C477" s="201">
        <v>0</v>
      </c>
      <c r="D477" s="202" t="str">
        <f t="shared" si="70"/>
        <v/>
      </c>
      <c r="E477" s="203">
        <v>0</v>
      </c>
      <c r="F477" s="201">
        <v>0</v>
      </c>
      <c r="G477" s="202" t="str">
        <f t="shared" si="71"/>
        <v/>
      </c>
      <c r="H477" s="202" t="str">
        <f t="shared" si="72"/>
        <v/>
      </c>
      <c r="I477" s="202" t="str">
        <f t="shared" si="72"/>
        <v/>
      </c>
      <c r="J477" s="204" t="str">
        <f t="shared" si="73"/>
        <v/>
      </c>
      <c r="K477" s="205">
        <v>348</v>
      </c>
      <c r="L477" s="201">
        <v>105</v>
      </c>
      <c r="M477" s="202">
        <f t="shared" si="74"/>
        <v>0.30172413793103448</v>
      </c>
      <c r="N477" s="203">
        <v>0</v>
      </c>
      <c r="O477" s="201">
        <v>0</v>
      </c>
      <c r="P477" s="202" t="str">
        <f t="shared" si="75"/>
        <v/>
      </c>
      <c r="Q477" s="202" t="str">
        <f t="shared" si="76"/>
        <v/>
      </c>
      <c r="R477" s="202" t="str">
        <f t="shared" si="76"/>
        <v/>
      </c>
      <c r="S477" s="204" t="str">
        <f t="shared" si="77"/>
        <v/>
      </c>
    </row>
    <row r="478" spans="1:19" ht="15" thickTop="1" thickBot="1" x14ac:dyDescent="0.3">
      <c r="A478" s="206" t="s">
        <v>103</v>
      </c>
      <c r="B478" s="206">
        <v>0</v>
      </c>
      <c r="C478" s="173">
        <v>0</v>
      </c>
      <c r="D478" s="199" t="str">
        <f t="shared" si="70"/>
        <v/>
      </c>
      <c r="E478" s="173">
        <v>0</v>
      </c>
      <c r="F478" s="173">
        <v>0</v>
      </c>
      <c r="G478" s="199" t="str">
        <f t="shared" si="71"/>
        <v/>
      </c>
      <c r="H478" s="199" t="str">
        <f t="shared" si="72"/>
        <v/>
      </c>
      <c r="I478" s="199" t="str">
        <f t="shared" si="72"/>
        <v/>
      </c>
      <c r="J478" s="199" t="str">
        <f t="shared" si="73"/>
        <v/>
      </c>
      <c r="K478" s="173">
        <v>348</v>
      </c>
      <c r="L478" s="173">
        <v>105</v>
      </c>
      <c r="M478" s="199">
        <f t="shared" si="74"/>
        <v>0.30172413793103448</v>
      </c>
      <c r="N478" s="173">
        <v>0</v>
      </c>
      <c r="O478" s="173">
        <v>0</v>
      </c>
      <c r="P478" s="199" t="str">
        <f t="shared" si="75"/>
        <v/>
      </c>
      <c r="Q478" s="199" t="str">
        <f t="shared" si="76"/>
        <v/>
      </c>
      <c r="R478" s="199" t="str">
        <f t="shared" si="76"/>
        <v/>
      </c>
      <c r="S478" s="199" t="str">
        <f t="shared" si="77"/>
        <v/>
      </c>
    </row>
    <row r="479" spans="1:19" ht="16.5" thickTop="1" thickBot="1" x14ac:dyDescent="0.3">
      <c r="A479" s="200" t="s">
        <v>485</v>
      </c>
      <c r="B479" s="280">
        <v>0</v>
      </c>
      <c r="C479" s="201">
        <v>0</v>
      </c>
      <c r="D479" s="202" t="str">
        <f t="shared" si="70"/>
        <v/>
      </c>
      <c r="E479" s="203">
        <v>0</v>
      </c>
      <c r="F479" s="201">
        <v>0</v>
      </c>
      <c r="G479" s="202" t="str">
        <f t="shared" si="71"/>
        <v/>
      </c>
      <c r="H479" s="202" t="str">
        <f t="shared" si="72"/>
        <v/>
      </c>
      <c r="I479" s="202" t="str">
        <f t="shared" si="72"/>
        <v/>
      </c>
      <c r="J479" s="204" t="str">
        <f t="shared" si="73"/>
        <v/>
      </c>
      <c r="K479" s="205">
        <v>338</v>
      </c>
      <c r="L479" s="201">
        <v>252</v>
      </c>
      <c r="M479" s="202">
        <f t="shared" si="74"/>
        <v>0.74556213017751483</v>
      </c>
      <c r="N479" s="203">
        <v>738</v>
      </c>
      <c r="O479" s="201">
        <v>233</v>
      </c>
      <c r="P479" s="202">
        <f t="shared" si="75"/>
        <v>0.31571815718157181</v>
      </c>
      <c r="Q479" s="202">
        <f t="shared" si="76"/>
        <v>-0.5420054200542006</v>
      </c>
      <c r="R479" s="202">
        <f t="shared" si="76"/>
        <v>8.1545064377682497E-2</v>
      </c>
      <c r="S479" s="204">
        <f t="shared" si="77"/>
        <v>0.42984397299594301</v>
      </c>
    </row>
    <row r="480" spans="1:19" ht="14.25" thickTop="1" x14ac:dyDescent="0.25">
      <c r="A480" s="206" t="s">
        <v>85</v>
      </c>
      <c r="B480" s="206">
        <v>0</v>
      </c>
      <c r="C480" s="173">
        <v>0</v>
      </c>
      <c r="D480" s="199" t="str">
        <f t="shared" si="70"/>
        <v/>
      </c>
      <c r="E480" s="173">
        <v>0</v>
      </c>
      <c r="F480" s="173">
        <v>0</v>
      </c>
      <c r="G480" s="199" t="str">
        <f t="shared" si="71"/>
        <v/>
      </c>
      <c r="H480" s="199" t="str">
        <f t="shared" si="72"/>
        <v/>
      </c>
      <c r="I480" s="199" t="str">
        <f t="shared" si="72"/>
        <v/>
      </c>
      <c r="J480" s="199" t="str">
        <f t="shared" si="73"/>
        <v/>
      </c>
      <c r="K480" s="173">
        <v>94</v>
      </c>
      <c r="L480" s="173">
        <v>46</v>
      </c>
      <c r="M480" s="199">
        <f t="shared" si="74"/>
        <v>0.48936170212765956</v>
      </c>
      <c r="N480" s="173">
        <v>0</v>
      </c>
      <c r="O480" s="173">
        <v>0</v>
      </c>
      <c r="P480" s="199" t="str">
        <f t="shared" si="75"/>
        <v/>
      </c>
      <c r="Q480" s="199" t="str">
        <f t="shared" si="76"/>
        <v/>
      </c>
      <c r="R480" s="199" t="str">
        <f t="shared" si="76"/>
        <v/>
      </c>
      <c r="S480" s="199" t="str">
        <f t="shared" si="77"/>
        <v/>
      </c>
    </row>
    <row r="481" spans="1:19" x14ac:dyDescent="0.25">
      <c r="A481" s="206" t="s">
        <v>84</v>
      </c>
      <c r="B481" s="206">
        <v>0</v>
      </c>
      <c r="C481" s="173">
        <v>0</v>
      </c>
      <c r="D481" s="199" t="str">
        <f t="shared" si="70"/>
        <v/>
      </c>
      <c r="E481" s="173">
        <v>0</v>
      </c>
      <c r="F481" s="173">
        <v>0</v>
      </c>
      <c r="G481" s="199" t="str">
        <f t="shared" si="71"/>
        <v/>
      </c>
      <c r="H481" s="199" t="str">
        <f t="shared" si="72"/>
        <v/>
      </c>
      <c r="I481" s="199" t="str">
        <f t="shared" si="72"/>
        <v/>
      </c>
      <c r="J481" s="199" t="str">
        <f t="shared" si="73"/>
        <v/>
      </c>
      <c r="K481" s="173">
        <v>100</v>
      </c>
      <c r="L481" s="173">
        <v>81</v>
      </c>
      <c r="M481" s="199">
        <f t="shared" si="74"/>
        <v>0.81</v>
      </c>
      <c r="N481" s="173">
        <v>420</v>
      </c>
      <c r="O481" s="173">
        <v>0</v>
      </c>
      <c r="P481" s="199">
        <f t="shared" si="75"/>
        <v>0</v>
      </c>
      <c r="Q481" s="199">
        <f t="shared" si="76"/>
        <v>-0.76190476190476186</v>
      </c>
      <c r="R481" s="199" t="str">
        <f t="shared" si="76"/>
        <v/>
      </c>
      <c r="S481" s="199">
        <f t="shared" si="77"/>
        <v>0.81</v>
      </c>
    </row>
    <row r="482" spans="1:19" ht="14.25" thickBot="1" x14ac:dyDescent="0.3">
      <c r="A482" s="206" t="s">
        <v>103</v>
      </c>
      <c r="B482" s="206">
        <v>0</v>
      </c>
      <c r="C482" s="173">
        <v>0</v>
      </c>
      <c r="D482" s="199" t="str">
        <f t="shared" si="70"/>
        <v/>
      </c>
      <c r="E482" s="173">
        <v>0</v>
      </c>
      <c r="F482" s="173">
        <v>0</v>
      </c>
      <c r="G482" s="199" t="str">
        <f t="shared" si="71"/>
        <v/>
      </c>
      <c r="H482" s="199" t="str">
        <f t="shared" si="72"/>
        <v/>
      </c>
      <c r="I482" s="199" t="str">
        <f t="shared" si="72"/>
        <v/>
      </c>
      <c r="J482" s="199" t="str">
        <f t="shared" si="73"/>
        <v/>
      </c>
      <c r="K482" s="173">
        <v>144</v>
      </c>
      <c r="L482" s="173">
        <v>125</v>
      </c>
      <c r="M482" s="199">
        <f t="shared" si="74"/>
        <v>0.86805555555555558</v>
      </c>
      <c r="N482" s="173">
        <v>318</v>
      </c>
      <c r="O482" s="173">
        <v>233</v>
      </c>
      <c r="P482" s="199">
        <f t="shared" si="75"/>
        <v>0.73270440251572322</v>
      </c>
      <c r="Q482" s="199">
        <f t="shared" si="76"/>
        <v>-0.54716981132075471</v>
      </c>
      <c r="R482" s="199">
        <f t="shared" si="76"/>
        <v>-0.46351931330472107</v>
      </c>
      <c r="S482" s="199">
        <f t="shared" si="77"/>
        <v>0.13535115303983236</v>
      </c>
    </row>
    <row r="483" spans="1:19" ht="16.5" thickTop="1" thickBot="1" x14ac:dyDescent="0.3">
      <c r="A483" s="200" t="s">
        <v>386</v>
      </c>
      <c r="B483" s="280">
        <v>0</v>
      </c>
      <c r="C483" s="201">
        <v>0</v>
      </c>
      <c r="D483" s="202" t="str">
        <f t="shared" si="70"/>
        <v/>
      </c>
      <c r="E483" s="203">
        <v>2979</v>
      </c>
      <c r="F483" s="201">
        <v>2410</v>
      </c>
      <c r="G483" s="202">
        <f t="shared" si="71"/>
        <v>0.80899630748573348</v>
      </c>
      <c r="H483" s="202">
        <f t="shared" si="72"/>
        <v>-1</v>
      </c>
      <c r="I483" s="202">
        <f t="shared" si="72"/>
        <v>-1</v>
      </c>
      <c r="J483" s="204" t="str">
        <f t="shared" si="73"/>
        <v/>
      </c>
      <c r="K483" s="205">
        <v>9742</v>
      </c>
      <c r="L483" s="201">
        <v>7507</v>
      </c>
      <c r="M483" s="202">
        <f t="shared" si="74"/>
        <v>0.77058098952987064</v>
      </c>
      <c r="N483" s="203">
        <v>37012</v>
      </c>
      <c r="O483" s="201">
        <v>30483</v>
      </c>
      <c r="P483" s="202">
        <f t="shared" si="75"/>
        <v>0.82359775208040631</v>
      </c>
      <c r="Q483" s="202">
        <f t="shared" si="76"/>
        <v>-0.73678806873446456</v>
      </c>
      <c r="R483" s="202">
        <f t="shared" si="76"/>
        <v>-0.75373158809828422</v>
      </c>
      <c r="S483" s="204">
        <f t="shared" si="77"/>
        <v>-5.3016762550535668E-2</v>
      </c>
    </row>
    <row r="484" spans="1:19" ht="15" thickTop="1" thickBot="1" x14ac:dyDescent="0.3">
      <c r="A484" s="206" t="s">
        <v>353</v>
      </c>
      <c r="B484" s="206">
        <v>0</v>
      </c>
      <c r="C484" s="173">
        <v>0</v>
      </c>
      <c r="D484" s="199" t="str">
        <f t="shared" si="70"/>
        <v/>
      </c>
      <c r="E484" s="173">
        <v>2979</v>
      </c>
      <c r="F484" s="173">
        <v>2410</v>
      </c>
      <c r="G484" s="199">
        <f t="shared" si="71"/>
        <v>0.80899630748573348</v>
      </c>
      <c r="H484" s="199">
        <f t="shared" si="72"/>
        <v>-1</v>
      </c>
      <c r="I484" s="199">
        <f t="shared" si="72"/>
        <v>-1</v>
      </c>
      <c r="J484" s="199" t="str">
        <f t="shared" si="73"/>
        <v/>
      </c>
      <c r="K484" s="173">
        <v>9742</v>
      </c>
      <c r="L484" s="173">
        <v>7507</v>
      </c>
      <c r="M484" s="199">
        <f t="shared" si="74"/>
        <v>0.77058098952987064</v>
      </c>
      <c r="N484" s="173">
        <v>37012</v>
      </c>
      <c r="O484" s="173">
        <v>30483</v>
      </c>
      <c r="P484" s="199">
        <f t="shared" si="75"/>
        <v>0.82359775208040631</v>
      </c>
      <c r="Q484" s="199">
        <f t="shared" si="76"/>
        <v>-0.73678806873446456</v>
      </c>
      <c r="R484" s="199">
        <f t="shared" si="76"/>
        <v>-0.75373158809828422</v>
      </c>
      <c r="S484" s="199">
        <f t="shared" si="77"/>
        <v>-5.3016762550535668E-2</v>
      </c>
    </row>
    <row r="485" spans="1:19" ht="16.5" thickTop="1" thickBot="1" x14ac:dyDescent="0.3">
      <c r="A485" s="200" t="s">
        <v>486</v>
      </c>
      <c r="B485" s="280">
        <v>0</v>
      </c>
      <c r="C485" s="201">
        <v>0</v>
      </c>
      <c r="D485" s="202" t="str">
        <f t="shared" si="70"/>
        <v/>
      </c>
      <c r="E485" s="203">
        <v>0</v>
      </c>
      <c r="F485" s="201">
        <v>0</v>
      </c>
      <c r="G485" s="202" t="str">
        <f t="shared" si="71"/>
        <v/>
      </c>
      <c r="H485" s="202" t="str">
        <f t="shared" si="72"/>
        <v/>
      </c>
      <c r="I485" s="202" t="str">
        <f t="shared" si="72"/>
        <v/>
      </c>
      <c r="J485" s="204" t="str">
        <f t="shared" si="73"/>
        <v/>
      </c>
      <c r="K485" s="205">
        <v>6948</v>
      </c>
      <c r="L485" s="201">
        <v>5351</v>
      </c>
      <c r="M485" s="202">
        <f t="shared" si="74"/>
        <v>0.77014968336211864</v>
      </c>
      <c r="N485" s="203">
        <v>100</v>
      </c>
      <c r="O485" s="201">
        <v>0</v>
      </c>
      <c r="P485" s="202">
        <f t="shared" si="75"/>
        <v>0</v>
      </c>
      <c r="Q485" s="202">
        <f t="shared" si="76"/>
        <v>68.48</v>
      </c>
      <c r="R485" s="202" t="str">
        <f t="shared" si="76"/>
        <v/>
      </c>
      <c r="S485" s="204">
        <f t="shared" si="77"/>
        <v>0.77014968336211864</v>
      </c>
    </row>
    <row r="486" spans="1:19" ht="14.25" thickTop="1" x14ac:dyDescent="0.25">
      <c r="A486" s="206" t="s">
        <v>349</v>
      </c>
      <c r="B486" s="206">
        <v>0</v>
      </c>
      <c r="C486" s="173">
        <v>0</v>
      </c>
      <c r="D486" s="199" t="str">
        <f t="shared" si="70"/>
        <v/>
      </c>
      <c r="E486" s="173">
        <v>0</v>
      </c>
      <c r="F486" s="173">
        <v>0</v>
      </c>
      <c r="G486" s="199" t="str">
        <f t="shared" si="71"/>
        <v/>
      </c>
      <c r="H486" s="199" t="str">
        <f t="shared" si="72"/>
        <v/>
      </c>
      <c r="I486" s="199" t="str">
        <f t="shared" si="72"/>
        <v/>
      </c>
      <c r="J486" s="199" t="str">
        <f t="shared" si="73"/>
        <v/>
      </c>
      <c r="K486" s="173">
        <v>6880</v>
      </c>
      <c r="L486" s="173">
        <v>5351</v>
      </c>
      <c r="M486" s="199">
        <f t="shared" si="74"/>
        <v>0.77776162790697678</v>
      </c>
      <c r="N486" s="173">
        <v>0</v>
      </c>
      <c r="O486" s="173">
        <v>0</v>
      </c>
      <c r="P486" s="199" t="str">
        <f t="shared" si="75"/>
        <v/>
      </c>
      <c r="Q486" s="199" t="str">
        <f t="shared" si="76"/>
        <v/>
      </c>
      <c r="R486" s="199" t="str">
        <f t="shared" si="76"/>
        <v/>
      </c>
      <c r="S486" s="199" t="str">
        <f t="shared" si="77"/>
        <v/>
      </c>
    </row>
    <row r="487" spans="1:19" ht="14.25" thickBot="1" x14ac:dyDescent="0.3">
      <c r="A487" s="206" t="s">
        <v>84</v>
      </c>
      <c r="B487" s="206">
        <v>0</v>
      </c>
      <c r="C487" s="173">
        <v>0</v>
      </c>
      <c r="D487" s="199" t="str">
        <f t="shared" si="70"/>
        <v/>
      </c>
      <c r="E487" s="173">
        <v>0</v>
      </c>
      <c r="F487" s="173">
        <v>0</v>
      </c>
      <c r="G487" s="199" t="str">
        <f t="shared" si="71"/>
        <v/>
      </c>
      <c r="H487" s="199" t="str">
        <f t="shared" si="72"/>
        <v/>
      </c>
      <c r="I487" s="199" t="str">
        <f t="shared" si="72"/>
        <v/>
      </c>
      <c r="J487" s="199" t="str">
        <f t="shared" si="73"/>
        <v/>
      </c>
      <c r="K487" s="173">
        <v>68</v>
      </c>
      <c r="L487" s="173">
        <v>0</v>
      </c>
      <c r="M487" s="199">
        <f t="shared" si="74"/>
        <v>0</v>
      </c>
      <c r="N487" s="173">
        <v>100</v>
      </c>
      <c r="O487" s="173">
        <v>0</v>
      </c>
      <c r="P487" s="199">
        <f t="shared" si="75"/>
        <v>0</v>
      </c>
      <c r="Q487" s="199">
        <f t="shared" si="76"/>
        <v>-0.31999999999999995</v>
      </c>
      <c r="R487" s="199" t="str">
        <f t="shared" si="76"/>
        <v/>
      </c>
      <c r="S487" s="199">
        <f t="shared" si="77"/>
        <v>0</v>
      </c>
    </row>
    <row r="488" spans="1:19" ht="16.5" thickTop="1" thickBot="1" x14ac:dyDescent="0.3">
      <c r="A488" s="200" t="s">
        <v>418</v>
      </c>
      <c r="B488" s="280">
        <v>0</v>
      </c>
      <c r="C488" s="201">
        <v>0</v>
      </c>
      <c r="D488" s="202" t="str">
        <f t="shared" si="70"/>
        <v/>
      </c>
      <c r="E488" s="203">
        <v>0</v>
      </c>
      <c r="F488" s="201">
        <v>0</v>
      </c>
      <c r="G488" s="202" t="str">
        <f t="shared" si="71"/>
        <v/>
      </c>
      <c r="H488" s="202" t="str">
        <f t="shared" si="72"/>
        <v/>
      </c>
      <c r="I488" s="202" t="str">
        <f t="shared" si="72"/>
        <v/>
      </c>
      <c r="J488" s="204" t="str">
        <f t="shared" si="73"/>
        <v/>
      </c>
      <c r="K488" s="205">
        <v>0</v>
      </c>
      <c r="L488" s="201">
        <v>0</v>
      </c>
      <c r="M488" s="202" t="str">
        <f t="shared" si="74"/>
        <v/>
      </c>
      <c r="N488" s="203">
        <v>19</v>
      </c>
      <c r="O488" s="201">
        <v>18</v>
      </c>
      <c r="P488" s="202">
        <f t="shared" si="75"/>
        <v>0.94736842105263153</v>
      </c>
      <c r="Q488" s="202">
        <f t="shared" si="76"/>
        <v>-1</v>
      </c>
      <c r="R488" s="202">
        <f t="shared" si="76"/>
        <v>-1</v>
      </c>
      <c r="S488" s="204" t="str">
        <f t="shared" si="77"/>
        <v/>
      </c>
    </row>
    <row r="489" spans="1:19" ht="15" thickTop="1" thickBot="1" x14ac:dyDescent="0.3">
      <c r="A489" s="206" t="s">
        <v>352</v>
      </c>
      <c r="B489" s="206">
        <v>0</v>
      </c>
      <c r="C489" s="173">
        <v>0</v>
      </c>
      <c r="D489" s="199" t="str">
        <f t="shared" si="70"/>
        <v/>
      </c>
      <c r="E489" s="173">
        <v>0</v>
      </c>
      <c r="F489" s="173">
        <v>0</v>
      </c>
      <c r="G489" s="199" t="str">
        <f t="shared" si="71"/>
        <v/>
      </c>
      <c r="H489" s="199" t="str">
        <f t="shared" si="72"/>
        <v/>
      </c>
      <c r="I489" s="199" t="str">
        <f t="shared" si="72"/>
        <v/>
      </c>
      <c r="J489" s="199" t="str">
        <f t="shared" si="73"/>
        <v/>
      </c>
      <c r="K489" s="173">
        <v>0</v>
      </c>
      <c r="L489" s="173">
        <v>0</v>
      </c>
      <c r="M489" s="199" t="str">
        <f t="shared" si="74"/>
        <v/>
      </c>
      <c r="N489" s="173">
        <v>19</v>
      </c>
      <c r="O489" s="173">
        <v>18</v>
      </c>
      <c r="P489" s="199">
        <f t="shared" si="75"/>
        <v>0.94736842105263153</v>
      </c>
      <c r="Q489" s="199">
        <f t="shared" si="76"/>
        <v>-1</v>
      </c>
      <c r="R489" s="199">
        <f t="shared" si="76"/>
        <v>-1</v>
      </c>
      <c r="S489" s="199" t="str">
        <f t="shared" si="77"/>
        <v/>
      </c>
    </row>
    <row r="490" spans="1:19" ht="16.5" thickTop="1" thickBot="1" x14ac:dyDescent="0.3">
      <c r="A490" s="200" t="s">
        <v>294</v>
      </c>
      <c r="B490" s="280">
        <v>0</v>
      </c>
      <c r="C490" s="201">
        <v>0</v>
      </c>
      <c r="D490" s="202" t="str">
        <f t="shared" si="70"/>
        <v/>
      </c>
      <c r="E490" s="203">
        <v>1156</v>
      </c>
      <c r="F490" s="201">
        <v>1000</v>
      </c>
      <c r="G490" s="202">
        <f t="shared" si="71"/>
        <v>0.86505190311418689</v>
      </c>
      <c r="H490" s="202">
        <f t="shared" si="72"/>
        <v>-1</v>
      </c>
      <c r="I490" s="202">
        <f t="shared" si="72"/>
        <v>-1</v>
      </c>
      <c r="J490" s="204" t="str">
        <f t="shared" si="73"/>
        <v/>
      </c>
      <c r="K490" s="205">
        <v>12072</v>
      </c>
      <c r="L490" s="201">
        <v>8623</v>
      </c>
      <c r="M490" s="202">
        <f t="shared" si="74"/>
        <v>0.71429754804506296</v>
      </c>
      <c r="N490" s="203">
        <v>13403</v>
      </c>
      <c r="O490" s="201">
        <v>9378</v>
      </c>
      <c r="P490" s="202">
        <f t="shared" si="75"/>
        <v>0.69969409833619334</v>
      </c>
      <c r="Q490" s="202">
        <f t="shared" si="76"/>
        <v>-9.9306125494292297E-2</v>
      </c>
      <c r="R490" s="202">
        <f t="shared" si="76"/>
        <v>-8.0507570910641979E-2</v>
      </c>
      <c r="S490" s="204">
        <f t="shared" si="77"/>
        <v>1.460344970886962E-2</v>
      </c>
    </row>
    <row r="491" spans="1:19" ht="15" thickTop="1" thickBot="1" x14ac:dyDescent="0.3">
      <c r="A491" s="206" t="s">
        <v>350</v>
      </c>
      <c r="B491" s="206">
        <v>0</v>
      </c>
      <c r="C491" s="173">
        <v>0</v>
      </c>
      <c r="D491" s="199" t="str">
        <f t="shared" si="70"/>
        <v/>
      </c>
      <c r="E491" s="173">
        <v>1156</v>
      </c>
      <c r="F491" s="173">
        <v>1000</v>
      </c>
      <c r="G491" s="199">
        <f t="shared" si="71"/>
        <v>0.86505190311418689</v>
      </c>
      <c r="H491" s="199">
        <f t="shared" si="72"/>
        <v>-1</v>
      </c>
      <c r="I491" s="199">
        <f t="shared" si="72"/>
        <v>-1</v>
      </c>
      <c r="J491" s="199" t="str">
        <f t="shared" si="73"/>
        <v/>
      </c>
      <c r="K491" s="173">
        <v>12072</v>
      </c>
      <c r="L491" s="173">
        <v>8623</v>
      </c>
      <c r="M491" s="199">
        <f t="shared" si="74"/>
        <v>0.71429754804506296</v>
      </c>
      <c r="N491" s="173">
        <v>13403</v>
      </c>
      <c r="O491" s="173">
        <v>9378</v>
      </c>
      <c r="P491" s="199">
        <f t="shared" si="75"/>
        <v>0.69969409833619334</v>
      </c>
      <c r="Q491" s="199">
        <f t="shared" si="76"/>
        <v>-9.9306125494292297E-2</v>
      </c>
      <c r="R491" s="199">
        <f t="shared" si="76"/>
        <v>-8.0507570910641979E-2</v>
      </c>
      <c r="S491" s="199">
        <f t="shared" si="77"/>
        <v>1.460344970886962E-2</v>
      </c>
    </row>
    <row r="492" spans="1:19" ht="16.5" thickTop="1" thickBot="1" x14ac:dyDescent="0.3">
      <c r="A492" s="200" t="s">
        <v>419</v>
      </c>
      <c r="B492" s="280">
        <v>0</v>
      </c>
      <c r="C492" s="201">
        <v>0</v>
      </c>
      <c r="D492" s="202" t="str">
        <f t="shared" si="70"/>
        <v/>
      </c>
      <c r="E492" s="203">
        <v>0</v>
      </c>
      <c r="F492" s="201">
        <v>0</v>
      </c>
      <c r="G492" s="202" t="str">
        <f t="shared" si="71"/>
        <v/>
      </c>
      <c r="H492" s="202" t="str">
        <f t="shared" ref="H492:I555" si="78">IFERROR(B492/E492-1,"")</f>
        <v/>
      </c>
      <c r="I492" s="202" t="str">
        <f t="shared" si="78"/>
        <v/>
      </c>
      <c r="J492" s="204" t="str">
        <f t="shared" si="73"/>
        <v/>
      </c>
      <c r="K492" s="205">
        <v>0</v>
      </c>
      <c r="L492" s="201">
        <v>0</v>
      </c>
      <c r="M492" s="202" t="str">
        <f t="shared" si="74"/>
        <v/>
      </c>
      <c r="N492" s="203">
        <v>114</v>
      </c>
      <c r="O492" s="201">
        <v>76</v>
      </c>
      <c r="P492" s="202">
        <f t="shared" si="75"/>
        <v>0.66666666666666663</v>
      </c>
      <c r="Q492" s="202">
        <f t="shared" ref="Q492:R555" si="79">IFERROR(K492/N492-1,"")</f>
        <v>-1</v>
      </c>
      <c r="R492" s="202">
        <f t="shared" si="79"/>
        <v>-1</v>
      </c>
      <c r="S492" s="204" t="str">
        <f t="shared" si="77"/>
        <v/>
      </c>
    </row>
    <row r="493" spans="1:19" ht="14.25" thickTop="1" x14ac:dyDescent="0.25">
      <c r="A493" s="206" t="s">
        <v>351</v>
      </c>
      <c r="B493" s="206">
        <v>0</v>
      </c>
      <c r="C493" s="173">
        <v>0</v>
      </c>
      <c r="D493" s="199" t="str">
        <f t="shared" si="70"/>
        <v/>
      </c>
      <c r="E493" s="173">
        <v>0</v>
      </c>
      <c r="F493" s="173">
        <v>0</v>
      </c>
      <c r="G493" s="199" t="str">
        <f t="shared" si="71"/>
        <v/>
      </c>
      <c r="H493" s="199" t="str">
        <f t="shared" si="78"/>
        <v/>
      </c>
      <c r="I493" s="199" t="str">
        <f t="shared" si="78"/>
        <v/>
      </c>
      <c r="J493" s="199" t="str">
        <f t="shared" si="73"/>
        <v/>
      </c>
      <c r="K493" s="173">
        <v>0</v>
      </c>
      <c r="L493" s="173">
        <v>0</v>
      </c>
      <c r="M493" s="199" t="str">
        <f t="shared" si="74"/>
        <v/>
      </c>
      <c r="N493" s="173">
        <v>19</v>
      </c>
      <c r="O493" s="173">
        <v>19</v>
      </c>
      <c r="P493" s="199">
        <f t="shared" si="75"/>
        <v>1</v>
      </c>
      <c r="Q493" s="199">
        <f t="shared" si="79"/>
        <v>-1</v>
      </c>
      <c r="R493" s="199">
        <f t="shared" si="79"/>
        <v>-1</v>
      </c>
      <c r="S493" s="199" t="str">
        <f t="shared" si="77"/>
        <v/>
      </c>
    </row>
    <row r="494" spans="1:19" ht="14.25" thickBot="1" x14ac:dyDescent="0.3">
      <c r="A494" s="206" t="s">
        <v>352</v>
      </c>
      <c r="B494" s="206">
        <v>0</v>
      </c>
      <c r="C494" s="173">
        <v>0</v>
      </c>
      <c r="D494" s="199" t="str">
        <f t="shared" si="70"/>
        <v/>
      </c>
      <c r="E494" s="173">
        <v>0</v>
      </c>
      <c r="F494" s="173">
        <v>0</v>
      </c>
      <c r="G494" s="199" t="str">
        <f t="shared" si="71"/>
        <v/>
      </c>
      <c r="H494" s="199" t="str">
        <f t="shared" si="78"/>
        <v/>
      </c>
      <c r="I494" s="199" t="str">
        <f t="shared" si="78"/>
        <v/>
      </c>
      <c r="J494" s="199" t="str">
        <f t="shared" si="73"/>
        <v/>
      </c>
      <c r="K494" s="173">
        <v>0</v>
      </c>
      <c r="L494" s="173">
        <v>0</v>
      </c>
      <c r="M494" s="199" t="str">
        <f t="shared" si="74"/>
        <v/>
      </c>
      <c r="N494" s="173">
        <v>95</v>
      </c>
      <c r="O494" s="173">
        <v>57</v>
      </c>
      <c r="P494" s="199">
        <f t="shared" si="75"/>
        <v>0.6</v>
      </c>
      <c r="Q494" s="199">
        <f t="shared" si="79"/>
        <v>-1</v>
      </c>
      <c r="R494" s="199">
        <f t="shared" si="79"/>
        <v>-1</v>
      </c>
      <c r="S494" s="199" t="str">
        <f t="shared" si="77"/>
        <v/>
      </c>
    </row>
    <row r="495" spans="1:19" ht="16.5" thickTop="1" thickBot="1" x14ac:dyDescent="0.3">
      <c r="A495" s="200" t="s">
        <v>317</v>
      </c>
      <c r="B495" s="280">
        <v>0</v>
      </c>
      <c r="C495" s="201">
        <v>0</v>
      </c>
      <c r="D495" s="202" t="str">
        <f t="shared" si="70"/>
        <v/>
      </c>
      <c r="E495" s="203">
        <v>0</v>
      </c>
      <c r="F495" s="201">
        <v>0</v>
      </c>
      <c r="G495" s="202" t="str">
        <f t="shared" si="71"/>
        <v/>
      </c>
      <c r="H495" s="202" t="str">
        <f t="shared" si="78"/>
        <v/>
      </c>
      <c r="I495" s="202" t="str">
        <f t="shared" si="78"/>
        <v/>
      </c>
      <c r="J495" s="204" t="str">
        <f t="shared" si="73"/>
        <v/>
      </c>
      <c r="K495" s="205">
        <v>810</v>
      </c>
      <c r="L495" s="201">
        <v>672</v>
      </c>
      <c r="M495" s="202">
        <f t="shared" si="74"/>
        <v>0.82962962962962961</v>
      </c>
      <c r="N495" s="203">
        <v>498</v>
      </c>
      <c r="O495" s="201">
        <v>113</v>
      </c>
      <c r="P495" s="202">
        <f t="shared" si="75"/>
        <v>0.22690763052208834</v>
      </c>
      <c r="Q495" s="202">
        <f t="shared" si="79"/>
        <v>0.62650602409638556</v>
      </c>
      <c r="R495" s="202">
        <f t="shared" si="79"/>
        <v>4.946902654867257</v>
      </c>
      <c r="S495" s="204">
        <f t="shared" si="77"/>
        <v>0.60272199910754121</v>
      </c>
    </row>
    <row r="496" spans="1:19" ht="14.25" thickTop="1" x14ac:dyDescent="0.25">
      <c r="A496" s="206" t="s">
        <v>84</v>
      </c>
      <c r="B496" s="206">
        <v>0</v>
      </c>
      <c r="C496" s="173">
        <v>0</v>
      </c>
      <c r="D496" s="199" t="str">
        <f t="shared" si="70"/>
        <v/>
      </c>
      <c r="E496" s="173">
        <v>0</v>
      </c>
      <c r="F496" s="173">
        <v>0</v>
      </c>
      <c r="G496" s="199" t="str">
        <f t="shared" si="71"/>
        <v/>
      </c>
      <c r="H496" s="199" t="str">
        <f t="shared" si="78"/>
        <v/>
      </c>
      <c r="I496" s="199" t="str">
        <f t="shared" si="78"/>
        <v/>
      </c>
      <c r="J496" s="199" t="str">
        <f t="shared" si="73"/>
        <v/>
      </c>
      <c r="K496" s="173">
        <v>0</v>
      </c>
      <c r="L496" s="173">
        <v>0</v>
      </c>
      <c r="M496" s="199" t="str">
        <f t="shared" si="74"/>
        <v/>
      </c>
      <c r="N496" s="173">
        <v>150</v>
      </c>
      <c r="O496" s="173">
        <v>0</v>
      </c>
      <c r="P496" s="199">
        <f t="shared" si="75"/>
        <v>0</v>
      </c>
      <c r="Q496" s="199">
        <f t="shared" si="79"/>
        <v>-1</v>
      </c>
      <c r="R496" s="199" t="str">
        <f t="shared" si="79"/>
        <v/>
      </c>
      <c r="S496" s="199" t="str">
        <f t="shared" si="77"/>
        <v/>
      </c>
    </row>
    <row r="497" spans="1:19" ht="14.25" thickBot="1" x14ac:dyDescent="0.3">
      <c r="A497" s="206" t="s">
        <v>103</v>
      </c>
      <c r="B497" s="206">
        <v>0</v>
      </c>
      <c r="C497" s="173">
        <v>0</v>
      </c>
      <c r="D497" s="199" t="str">
        <f t="shared" si="70"/>
        <v/>
      </c>
      <c r="E497" s="173">
        <v>0</v>
      </c>
      <c r="F497" s="173">
        <v>0</v>
      </c>
      <c r="G497" s="199" t="str">
        <f t="shared" si="71"/>
        <v/>
      </c>
      <c r="H497" s="199" t="str">
        <f t="shared" si="78"/>
        <v/>
      </c>
      <c r="I497" s="199" t="str">
        <f t="shared" si="78"/>
        <v/>
      </c>
      <c r="J497" s="199" t="str">
        <f t="shared" si="73"/>
        <v/>
      </c>
      <c r="K497" s="173">
        <v>810</v>
      </c>
      <c r="L497" s="173">
        <v>672</v>
      </c>
      <c r="M497" s="199">
        <f t="shared" si="74"/>
        <v>0.82962962962962961</v>
      </c>
      <c r="N497" s="173">
        <v>348</v>
      </c>
      <c r="O497" s="173">
        <v>113</v>
      </c>
      <c r="P497" s="199">
        <f t="shared" si="75"/>
        <v>0.32471264367816094</v>
      </c>
      <c r="Q497" s="199">
        <f t="shared" si="79"/>
        <v>1.3275862068965516</v>
      </c>
      <c r="R497" s="199">
        <f t="shared" si="79"/>
        <v>4.946902654867257</v>
      </c>
      <c r="S497" s="199">
        <f t="shared" si="77"/>
        <v>0.50491698595146861</v>
      </c>
    </row>
    <row r="498" spans="1:19" ht="16.5" thickTop="1" thickBot="1" x14ac:dyDescent="0.3">
      <c r="A498" s="200" t="s">
        <v>603</v>
      </c>
      <c r="B498" s="280">
        <v>0</v>
      </c>
      <c r="C498" s="201">
        <v>0</v>
      </c>
      <c r="D498" s="202" t="str">
        <f t="shared" si="70"/>
        <v/>
      </c>
      <c r="E498" s="203">
        <v>0</v>
      </c>
      <c r="F498" s="201">
        <v>0</v>
      </c>
      <c r="G498" s="202" t="str">
        <f t="shared" si="71"/>
        <v/>
      </c>
      <c r="H498" s="202" t="str">
        <f t="shared" si="78"/>
        <v/>
      </c>
      <c r="I498" s="202" t="str">
        <f t="shared" si="78"/>
        <v/>
      </c>
      <c r="J498" s="204" t="str">
        <f t="shared" si="73"/>
        <v/>
      </c>
      <c r="K498" s="205">
        <v>19</v>
      </c>
      <c r="L498" s="201">
        <v>12</v>
      </c>
      <c r="M498" s="202">
        <f t="shared" si="74"/>
        <v>0.63157894736842102</v>
      </c>
      <c r="N498" s="203">
        <v>0</v>
      </c>
      <c r="O498" s="201">
        <v>0</v>
      </c>
      <c r="P498" s="202" t="str">
        <f t="shared" si="75"/>
        <v/>
      </c>
      <c r="Q498" s="202" t="str">
        <f t="shared" si="79"/>
        <v/>
      </c>
      <c r="R498" s="202" t="str">
        <f t="shared" si="79"/>
        <v/>
      </c>
      <c r="S498" s="204" t="str">
        <f t="shared" si="77"/>
        <v/>
      </c>
    </row>
    <row r="499" spans="1:19" ht="15" thickTop="1" thickBot="1" x14ac:dyDescent="0.3">
      <c r="A499" s="206" t="s">
        <v>351</v>
      </c>
      <c r="B499" s="206">
        <v>0</v>
      </c>
      <c r="C499" s="173">
        <v>0</v>
      </c>
      <c r="D499" s="199" t="str">
        <f t="shared" si="70"/>
        <v/>
      </c>
      <c r="E499" s="173">
        <v>0</v>
      </c>
      <c r="F499" s="173">
        <v>0</v>
      </c>
      <c r="G499" s="199" t="str">
        <f t="shared" si="71"/>
        <v/>
      </c>
      <c r="H499" s="199" t="str">
        <f t="shared" si="78"/>
        <v/>
      </c>
      <c r="I499" s="199" t="str">
        <f t="shared" si="78"/>
        <v/>
      </c>
      <c r="J499" s="199" t="str">
        <f t="shared" si="73"/>
        <v/>
      </c>
      <c r="K499" s="173">
        <v>19</v>
      </c>
      <c r="L499" s="173">
        <v>12</v>
      </c>
      <c r="M499" s="199">
        <f t="shared" si="74"/>
        <v>0.63157894736842102</v>
      </c>
      <c r="N499" s="173">
        <v>0</v>
      </c>
      <c r="O499" s="173">
        <v>0</v>
      </c>
      <c r="P499" s="199" t="str">
        <f t="shared" si="75"/>
        <v/>
      </c>
      <c r="Q499" s="199" t="str">
        <f t="shared" si="79"/>
        <v/>
      </c>
      <c r="R499" s="199" t="str">
        <f t="shared" si="79"/>
        <v/>
      </c>
      <c r="S499" s="199" t="str">
        <f t="shared" si="77"/>
        <v/>
      </c>
    </row>
    <row r="500" spans="1:19" ht="16.5" thickTop="1" thickBot="1" x14ac:dyDescent="0.3">
      <c r="A500" s="200" t="s">
        <v>487</v>
      </c>
      <c r="B500" s="280">
        <v>0</v>
      </c>
      <c r="C500" s="201">
        <v>0</v>
      </c>
      <c r="D500" s="202" t="str">
        <f t="shared" si="70"/>
        <v/>
      </c>
      <c r="E500" s="203">
        <v>16480</v>
      </c>
      <c r="F500" s="201">
        <v>14332</v>
      </c>
      <c r="G500" s="202">
        <f t="shared" si="71"/>
        <v>0.86966019417475726</v>
      </c>
      <c r="H500" s="202">
        <f t="shared" si="78"/>
        <v>-1</v>
      </c>
      <c r="I500" s="202">
        <f t="shared" si="78"/>
        <v>-1</v>
      </c>
      <c r="J500" s="204" t="str">
        <f t="shared" si="73"/>
        <v/>
      </c>
      <c r="K500" s="205">
        <v>26393</v>
      </c>
      <c r="L500" s="201">
        <v>22319</v>
      </c>
      <c r="M500" s="202">
        <f t="shared" si="74"/>
        <v>0.84564088962982609</v>
      </c>
      <c r="N500" s="203">
        <v>25798</v>
      </c>
      <c r="O500" s="201">
        <v>21630</v>
      </c>
      <c r="P500" s="202">
        <f t="shared" si="75"/>
        <v>0.83843708814636797</v>
      </c>
      <c r="Q500" s="202">
        <f t="shared" si="79"/>
        <v>2.3063803395612092E-2</v>
      </c>
      <c r="R500" s="202">
        <f t="shared" si="79"/>
        <v>3.1853906611188254E-2</v>
      </c>
      <c r="S500" s="204">
        <f t="shared" si="77"/>
        <v>7.2038014834581166E-3</v>
      </c>
    </row>
    <row r="501" spans="1:19" ht="14.25" thickTop="1" x14ac:dyDescent="0.25">
      <c r="A501" s="206" t="s">
        <v>84</v>
      </c>
      <c r="B501" s="206">
        <v>0</v>
      </c>
      <c r="C501" s="173">
        <v>0</v>
      </c>
      <c r="D501" s="199" t="str">
        <f t="shared" si="70"/>
        <v/>
      </c>
      <c r="E501" s="173">
        <v>16480</v>
      </c>
      <c r="F501" s="173">
        <v>14332</v>
      </c>
      <c r="G501" s="199">
        <f t="shared" si="71"/>
        <v>0.86966019417475726</v>
      </c>
      <c r="H501" s="199">
        <f t="shared" si="78"/>
        <v>-1</v>
      </c>
      <c r="I501" s="199">
        <f t="shared" si="78"/>
        <v>-1</v>
      </c>
      <c r="J501" s="199" t="str">
        <f t="shared" si="73"/>
        <v/>
      </c>
      <c r="K501" s="173">
        <v>26393</v>
      </c>
      <c r="L501" s="173">
        <v>22319</v>
      </c>
      <c r="M501" s="199">
        <f t="shared" si="74"/>
        <v>0.84564088962982609</v>
      </c>
      <c r="N501" s="173">
        <v>25480</v>
      </c>
      <c r="O501" s="173">
        <v>21321</v>
      </c>
      <c r="P501" s="199">
        <f t="shared" si="75"/>
        <v>0.83677394034536889</v>
      </c>
      <c r="Q501" s="199">
        <f t="shared" si="79"/>
        <v>3.5832025117739308E-2</v>
      </c>
      <c r="R501" s="199">
        <f t="shared" si="79"/>
        <v>4.6808311054828522E-2</v>
      </c>
      <c r="S501" s="199">
        <f t="shared" si="77"/>
        <v>8.8669492844571929E-3</v>
      </c>
    </row>
    <row r="502" spans="1:19" ht="14.25" thickBot="1" x14ac:dyDescent="0.3">
      <c r="A502" s="206" t="s">
        <v>103</v>
      </c>
      <c r="B502" s="206">
        <v>0</v>
      </c>
      <c r="C502" s="173">
        <v>0</v>
      </c>
      <c r="D502" s="199" t="str">
        <f t="shared" si="70"/>
        <v/>
      </c>
      <c r="E502" s="173">
        <v>0</v>
      </c>
      <c r="F502" s="173">
        <v>0</v>
      </c>
      <c r="G502" s="199" t="str">
        <f t="shared" si="71"/>
        <v/>
      </c>
      <c r="H502" s="199" t="str">
        <f t="shared" si="78"/>
        <v/>
      </c>
      <c r="I502" s="199" t="str">
        <f t="shared" si="78"/>
        <v/>
      </c>
      <c r="J502" s="199" t="str">
        <f t="shared" si="73"/>
        <v/>
      </c>
      <c r="K502" s="173">
        <v>0</v>
      </c>
      <c r="L502" s="173">
        <v>0</v>
      </c>
      <c r="M502" s="199" t="str">
        <f t="shared" si="74"/>
        <v/>
      </c>
      <c r="N502" s="173">
        <v>318</v>
      </c>
      <c r="O502" s="173">
        <v>309</v>
      </c>
      <c r="P502" s="199">
        <f t="shared" si="75"/>
        <v>0.97169811320754718</v>
      </c>
      <c r="Q502" s="199">
        <f t="shared" si="79"/>
        <v>-1</v>
      </c>
      <c r="R502" s="199">
        <f t="shared" si="79"/>
        <v>-1</v>
      </c>
      <c r="S502" s="199" t="str">
        <f t="shared" si="77"/>
        <v/>
      </c>
    </row>
    <row r="503" spans="1:19" ht="16.5" thickTop="1" thickBot="1" x14ac:dyDescent="0.3">
      <c r="A503" s="200" t="s">
        <v>477</v>
      </c>
      <c r="B503" s="280">
        <v>0</v>
      </c>
      <c r="C503" s="201">
        <v>0</v>
      </c>
      <c r="D503" s="202" t="str">
        <f t="shared" si="70"/>
        <v/>
      </c>
      <c r="E503" s="203">
        <v>0</v>
      </c>
      <c r="F503" s="201">
        <v>0</v>
      </c>
      <c r="G503" s="202" t="str">
        <f t="shared" si="71"/>
        <v/>
      </c>
      <c r="H503" s="202" t="str">
        <f t="shared" si="78"/>
        <v/>
      </c>
      <c r="I503" s="202" t="str">
        <f t="shared" si="78"/>
        <v/>
      </c>
      <c r="J503" s="204" t="str">
        <f t="shared" si="73"/>
        <v/>
      </c>
      <c r="K503" s="205">
        <v>0</v>
      </c>
      <c r="L503" s="201">
        <v>0</v>
      </c>
      <c r="M503" s="202" t="str">
        <f t="shared" si="74"/>
        <v/>
      </c>
      <c r="N503" s="203">
        <v>50</v>
      </c>
      <c r="O503" s="201">
        <v>2</v>
      </c>
      <c r="P503" s="202">
        <f t="shared" si="75"/>
        <v>0.04</v>
      </c>
      <c r="Q503" s="202">
        <f t="shared" si="79"/>
        <v>-1</v>
      </c>
      <c r="R503" s="202">
        <f t="shared" si="79"/>
        <v>-1</v>
      </c>
      <c r="S503" s="204" t="str">
        <f t="shared" si="77"/>
        <v/>
      </c>
    </row>
    <row r="504" spans="1:19" ht="15" thickTop="1" thickBot="1" x14ac:dyDescent="0.3">
      <c r="A504" s="206" t="s">
        <v>350</v>
      </c>
      <c r="B504" s="206">
        <v>0</v>
      </c>
      <c r="C504" s="173">
        <v>0</v>
      </c>
      <c r="D504" s="199" t="str">
        <f t="shared" si="70"/>
        <v/>
      </c>
      <c r="E504" s="173">
        <v>0</v>
      </c>
      <c r="F504" s="173">
        <v>0</v>
      </c>
      <c r="G504" s="199" t="str">
        <f t="shared" si="71"/>
        <v/>
      </c>
      <c r="H504" s="199" t="str">
        <f t="shared" si="78"/>
        <v/>
      </c>
      <c r="I504" s="199" t="str">
        <f t="shared" si="78"/>
        <v/>
      </c>
      <c r="J504" s="199" t="str">
        <f t="shared" si="73"/>
        <v/>
      </c>
      <c r="K504" s="173">
        <v>0</v>
      </c>
      <c r="L504" s="173">
        <v>0</v>
      </c>
      <c r="M504" s="199" t="str">
        <f t="shared" si="74"/>
        <v/>
      </c>
      <c r="N504" s="173">
        <v>50</v>
      </c>
      <c r="O504" s="173">
        <v>2</v>
      </c>
      <c r="P504" s="199">
        <f t="shared" si="75"/>
        <v>0.04</v>
      </c>
      <c r="Q504" s="199">
        <f t="shared" si="79"/>
        <v>-1</v>
      </c>
      <c r="R504" s="199">
        <f t="shared" si="79"/>
        <v>-1</v>
      </c>
      <c r="S504" s="199" t="str">
        <f t="shared" si="77"/>
        <v/>
      </c>
    </row>
    <row r="505" spans="1:19" ht="16.5" thickTop="1" thickBot="1" x14ac:dyDescent="0.3">
      <c r="A505" s="200" t="s">
        <v>473</v>
      </c>
      <c r="B505" s="280">
        <v>0</v>
      </c>
      <c r="C505" s="201">
        <v>0</v>
      </c>
      <c r="D505" s="202" t="str">
        <f t="shared" si="70"/>
        <v/>
      </c>
      <c r="E505" s="203">
        <v>0</v>
      </c>
      <c r="F505" s="201">
        <v>0</v>
      </c>
      <c r="G505" s="202" t="str">
        <f t="shared" si="71"/>
        <v/>
      </c>
      <c r="H505" s="202" t="str">
        <f t="shared" si="78"/>
        <v/>
      </c>
      <c r="I505" s="202" t="str">
        <f t="shared" si="78"/>
        <v/>
      </c>
      <c r="J505" s="204" t="str">
        <f t="shared" si="73"/>
        <v/>
      </c>
      <c r="K505" s="205">
        <v>0</v>
      </c>
      <c r="L505" s="201">
        <v>0</v>
      </c>
      <c r="M505" s="202" t="str">
        <f t="shared" si="74"/>
        <v/>
      </c>
      <c r="N505" s="203">
        <v>19</v>
      </c>
      <c r="O505" s="201">
        <v>0</v>
      </c>
      <c r="P505" s="202">
        <f t="shared" si="75"/>
        <v>0</v>
      </c>
      <c r="Q505" s="202">
        <f t="shared" si="79"/>
        <v>-1</v>
      </c>
      <c r="R505" s="202" t="str">
        <f t="shared" si="79"/>
        <v/>
      </c>
      <c r="S505" s="204" t="str">
        <f t="shared" si="77"/>
        <v/>
      </c>
    </row>
    <row r="506" spans="1:19" ht="15" thickTop="1" thickBot="1" x14ac:dyDescent="0.3">
      <c r="A506" s="206" t="s">
        <v>351</v>
      </c>
      <c r="B506" s="206">
        <v>0</v>
      </c>
      <c r="C506" s="173">
        <v>0</v>
      </c>
      <c r="D506" s="199" t="str">
        <f t="shared" si="70"/>
        <v/>
      </c>
      <c r="E506" s="173">
        <v>0</v>
      </c>
      <c r="F506" s="173">
        <v>0</v>
      </c>
      <c r="G506" s="199" t="str">
        <f t="shared" si="71"/>
        <v/>
      </c>
      <c r="H506" s="199" t="str">
        <f t="shared" si="78"/>
        <v/>
      </c>
      <c r="I506" s="199" t="str">
        <f t="shared" si="78"/>
        <v/>
      </c>
      <c r="J506" s="199" t="str">
        <f t="shared" si="73"/>
        <v/>
      </c>
      <c r="K506" s="173">
        <v>0</v>
      </c>
      <c r="L506" s="173">
        <v>0</v>
      </c>
      <c r="M506" s="199" t="str">
        <f t="shared" si="74"/>
        <v/>
      </c>
      <c r="N506" s="173">
        <v>19</v>
      </c>
      <c r="O506" s="173">
        <v>0</v>
      </c>
      <c r="P506" s="199">
        <f t="shared" si="75"/>
        <v>0</v>
      </c>
      <c r="Q506" s="199">
        <f t="shared" si="79"/>
        <v>-1</v>
      </c>
      <c r="R506" s="199" t="str">
        <f t="shared" si="79"/>
        <v/>
      </c>
      <c r="S506" s="199" t="str">
        <f t="shared" si="77"/>
        <v/>
      </c>
    </row>
    <row r="507" spans="1:19" ht="16.5" thickTop="1" thickBot="1" x14ac:dyDescent="0.3">
      <c r="A507" s="200" t="s">
        <v>417</v>
      </c>
      <c r="B507" s="280">
        <v>0</v>
      </c>
      <c r="C507" s="201">
        <v>0</v>
      </c>
      <c r="D507" s="202" t="str">
        <f t="shared" si="70"/>
        <v/>
      </c>
      <c r="E507" s="203">
        <v>0</v>
      </c>
      <c r="F507" s="201">
        <v>0</v>
      </c>
      <c r="G507" s="202" t="str">
        <f t="shared" si="71"/>
        <v/>
      </c>
      <c r="H507" s="202" t="str">
        <f t="shared" si="78"/>
        <v/>
      </c>
      <c r="I507" s="202" t="str">
        <f t="shared" si="78"/>
        <v/>
      </c>
      <c r="J507" s="204" t="str">
        <f t="shared" si="73"/>
        <v/>
      </c>
      <c r="K507" s="205">
        <v>0</v>
      </c>
      <c r="L507" s="201">
        <v>0</v>
      </c>
      <c r="M507" s="202" t="str">
        <f t="shared" si="74"/>
        <v/>
      </c>
      <c r="N507" s="203">
        <v>19</v>
      </c>
      <c r="O507" s="201">
        <v>2</v>
      </c>
      <c r="P507" s="202">
        <f t="shared" si="75"/>
        <v>0.10526315789473684</v>
      </c>
      <c r="Q507" s="202">
        <f t="shared" si="79"/>
        <v>-1</v>
      </c>
      <c r="R507" s="202">
        <f t="shared" si="79"/>
        <v>-1</v>
      </c>
      <c r="S507" s="204" t="str">
        <f t="shared" si="77"/>
        <v/>
      </c>
    </row>
    <row r="508" spans="1:19" ht="15" thickTop="1" thickBot="1" x14ac:dyDescent="0.3">
      <c r="A508" s="206" t="s">
        <v>351</v>
      </c>
      <c r="B508" s="206">
        <v>0</v>
      </c>
      <c r="C508" s="173">
        <v>0</v>
      </c>
      <c r="D508" s="199" t="str">
        <f t="shared" si="70"/>
        <v/>
      </c>
      <c r="E508" s="173">
        <v>0</v>
      </c>
      <c r="F508" s="173">
        <v>0</v>
      </c>
      <c r="G508" s="199" t="str">
        <f t="shared" si="71"/>
        <v/>
      </c>
      <c r="H508" s="199" t="str">
        <f t="shared" si="78"/>
        <v/>
      </c>
      <c r="I508" s="199" t="str">
        <f t="shared" si="78"/>
        <v/>
      </c>
      <c r="J508" s="199" t="str">
        <f t="shared" si="73"/>
        <v/>
      </c>
      <c r="K508" s="173">
        <v>0</v>
      </c>
      <c r="L508" s="173">
        <v>0</v>
      </c>
      <c r="M508" s="199" t="str">
        <f t="shared" si="74"/>
        <v/>
      </c>
      <c r="N508" s="173">
        <v>19</v>
      </c>
      <c r="O508" s="173">
        <v>2</v>
      </c>
      <c r="P508" s="199">
        <f t="shared" si="75"/>
        <v>0.10526315789473684</v>
      </c>
      <c r="Q508" s="199">
        <f t="shared" si="79"/>
        <v>-1</v>
      </c>
      <c r="R508" s="199">
        <f t="shared" si="79"/>
        <v>-1</v>
      </c>
      <c r="S508" s="199" t="str">
        <f t="shared" si="77"/>
        <v/>
      </c>
    </row>
    <row r="509" spans="1:19" ht="16.5" thickTop="1" thickBot="1" x14ac:dyDescent="0.3">
      <c r="A509" s="200" t="s">
        <v>511</v>
      </c>
      <c r="B509" s="280">
        <v>0</v>
      </c>
      <c r="C509" s="201">
        <v>0</v>
      </c>
      <c r="D509" s="202" t="str">
        <f t="shared" si="70"/>
        <v/>
      </c>
      <c r="E509" s="203">
        <v>0</v>
      </c>
      <c r="F509" s="201">
        <v>0</v>
      </c>
      <c r="G509" s="202" t="str">
        <f t="shared" si="71"/>
        <v/>
      </c>
      <c r="H509" s="202" t="str">
        <f t="shared" si="78"/>
        <v/>
      </c>
      <c r="I509" s="202" t="str">
        <f t="shared" si="78"/>
        <v/>
      </c>
      <c r="J509" s="204" t="str">
        <f t="shared" si="73"/>
        <v/>
      </c>
      <c r="K509" s="205">
        <v>0</v>
      </c>
      <c r="L509" s="201">
        <v>0</v>
      </c>
      <c r="M509" s="202" t="str">
        <f t="shared" si="74"/>
        <v/>
      </c>
      <c r="N509" s="203">
        <v>76</v>
      </c>
      <c r="O509" s="201">
        <v>47</v>
      </c>
      <c r="P509" s="202">
        <f t="shared" si="75"/>
        <v>0.61842105263157898</v>
      </c>
      <c r="Q509" s="202">
        <f t="shared" si="79"/>
        <v>-1</v>
      </c>
      <c r="R509" s="202">
        <f t="shared" si="79"/>
        <v>-1</v>
      </c>
      <c r="S509" s="204" t="str">
        <f t="shared" si="77"/>
        <v/>
      </c>
    </row>
    <row r="510" spans="1:19" ht="14.25" thickTop="1" x14ac:dyDescent="0.25">
      <c r="A510" s="206" t="s">
        <v>351</v>
      </c>
      <c r="B510" s="206">
        <v>0</v>
      </c>
      <c r="C510" s="173">
        <v>0</v>
      </c>
      <c r="D510" s="199" t="str">
        <f t="shared" si="70"/>
        <v/>
      </c>
      <c r="E510" s="173">
        <v>0</v>
      </c>
      <c r="F510" s="173">
        <v>0</v>
      </c>
      <c r="G510" s="199" t="str">
        <f t="shared" si="71"/>
        <v/>
      </c>
      <c r="H510" s="199" t="str">
        <f t="shared" si="78"/>
        <v/>
      </c>
      <c r="I510" s="199" t="str">
        <f t="shared" si="78"/>
        <v/>
      </c>
      <c r="J510" s="199" t="str">
        <f t="shared" si="73"/>
        <v/>
      </c>
      <c r="K510" s="173">
        <v>0</v>
      </c>
      <c r="L510" s="173">
        <v>0</v>
      </c>
      <c r="M510" s="199" t="str">
        <f t="shared" si="74"/>
        <v/>
      </c>
      <c r="N510" s="173">
        <v>19</v>
      </c>
      <c r="O510" s="173">
        <v>3</v>
      </c>
      <c r="P510" s="199">
        <f t="shared" si="75"/>
        <v>0.15789473684210525</v>
      </c>
      <c r="Q510" s="199">
        <f t="shared" si="79"/>
        <v>-1</v>
      </c>
      <c r="R510" s="199">
        <f t="shared" si="79"/>
        <v>-1</v>
      </c>
      <c r="S510" s="199" t="str">
        <f t="shared" si="77"/>
        <v/>
      </c>
    </row>
    <row r="511" spans="1:19" ht="14.25" thickBot="1" x14ac:dyDescent="0.3">
      <c r="A511" s="206" t="s">
        <v>352</v>
      </c>
      <c r="B511" s="206">
        <v>0</v>
      </c>
      <c r="C511" s="173">
        <v>0</v>
      </c>
      <c r="D511" s="199" t="str">
        <f t="shared" si="70"/>
        <v/>
      </c>
      <c r="E511" s="173">
        <v>0</v>
      </c>
      <c r="F511" s="173">
        <v>0</v>
      </c>
      <c r="G511" s="199" t="str">
        <f t="shared" si="71"/>
        <v/>
      </c>
      <c r="H511" s="199" t="str">
        <f t="shared" si="78"/>
        <v/>
      </c>
      <c r="I511" s="199" t="str">
        <f t="shared" si="78"/>
        <v/>
      </c>
      <c r="J511" s="199" t="str">
        <f t="shared" si="73"/>
        <v/>
      </c>
      <c r="K511" s="173">
        <v>0</v>
      </c>
      <c r="L511" s="173">
        <v>0</v>
      </c>
      <c r="M511" s="199" t="str">
        <f t="shared" si="74"/>
        <v/>
      </c>
      <c r="N511" s="173">
        <v>57</v>
      </c>
      <c r="O511" s="173">
        <v>44</v>
      </c>
      <c r="P511" s="199">
        <f t="shared" si="75"/>
        <v>0.77192982456140347</v>
      </c>
      <c r="Q511" s="199">
        <f t="shared" si="79"/>
        <v>-1</v>
      </c>
      <c r="R511" s="199">
        <f t="shared" si="79"/>
        <v>-1</v>
      </c>
      <c r="S511" s="199" t="str">
        <f t="shared" si="77"/>
        <v/>
      </c>
    </row>
    <row r="512" spans="1:19" ht="16.5" thickTop="1" thickBot="1" x14ac:dyDescent="0.3">
      <c r="A512" s="200" t="s">
        <v>512</v>
      </c>
      <c r="B512" s="280">
        <v>0</v>
      </c>
      <c r="C512" s="201">
        <v>0</v>
      </c>
      <c r="D512" s="202" t="str">
        <f t="shared" si="70"/>
        <v/>
      </c>
      <c r="E512" s="203">
        <v>0</v>
      </c>
      <c r="F512" s="201">
        <v>0</v>
      </c>
      <c r="G512" s="202" t="str">
        <f t="shared" si="71"/>
        <v/>
      </c>
      <c r="H512" s="202" t="str">
        <f t="shared" si="78"/>
        <v/>
      </c>
      <c r="I512" s="202" t="str">
        <f t="shared" si="78"/>
        <v/>
      </c>
      <c r="J512" s="204" t="str">
        <f t="shared" si="73"/>
        <v/>
      </c>
      <c r="K512" s="205">
        <v>1660</v>
      </c>
      <c r="L512" s="201">
        <v>1171</v>
      </c>
      <c r="M512" s="202">
        <f t="shared" si="74"/>
        <v>0.70542168674698791</v>
      </c>
      <c r="N512" s="203">
        <v>2160</v>
      </c>
      <c r="O512" s="201">
        <v>1343</v>
      </c>
      <c r="P512" s="202">
        <f t="shared" si="75"/>
        <v>0.62175925925925923</v>
      </c>
      <c r="Q512" s="202">
        <f t="shared" si="79"/>
        <v>-0.23148148148148151</v>
      </c>
      <c r="R512" s="202">
        <f t="shared" si="79"/>
        <v>-0.12807148175725991</v>
      </c>
      <c r="S512" s="204">
        <f t="shared" si="77"/>
        <v>8.3662427487728674E-2</v>
      </c>
    </row>
    <row r="513" spans="1:19" ht="15" thickTop="1" thickBot="1" x14ac:dyDescent="0.3">
      <c r="A513" s="206" t="s">
        <v>98</v>
      </c>
      <c r="B513" s="206">
        <v>0</v>
      </c>
      <c r="C513" s="173">
        <v>0</v>
      </c>
      <c r="D513" s="199" t="str">
        <f t="shared" si="70"/>
        <v/>
      </c>
      <c r="E513" s="173">
        <v>0</v>
      </c>
      <c r="F513" s="173">
        <v>0</v>
      </c>
      <c r="G513" s="199" t="str">
        <f t="shared" si="71"/>
        <v/>
      </c>
      <c r="H513" s="199" t="str">
        <f t="shared" si="78"/>
        <v/>
      </c>
      <c r="I513" s="199" t="str">
        <f t="shared" si="78"/>
        <v/>
      </c>
      <c r="J513" s="199" t="str">
        <f t="shared" si="73"/>
        <v/>
      </c>
      <c r="K513" s="173">
        <v>1660</v>
      </c>
      <c r="L513" s="173">
        <v>1171</v>
      </c>
      <c r="M513" s="199">
        <f t="shared" si="74"/>
        <v>0.70542168674698791</v>
      </c>
      <c r="N513" s="173">
        <v>2160</v>
      </c>
      <c r="O513" s="173">
        <v>1343</v>
      </c>
      <c r="P513" s="199">
        <f t="shared" si="75"/>
        <v>0.62175925925925923</v>
      </c>
      <c r="Q513" s="199">
        <f t="shared" si="79"/>
        <v>-0.23148148148148151</v>
      </c>
      <c r="R513" s="199">
        <f t="shared" si="79"/>
        <v>-0.12807148175725991</v>
      </c>
      <c r="S513" s="199">
        <f t="shared" si="77"/>
        <v>8.3662427487728674E-2</v>
      </c>
    </row>
    <row r="514" spans="1:19" ht="16.5" thickTop="1" thickBot="1" x14ac:dyDescent="0.3">
      <c r="A514" s="200" t="s">
        <v>488</v>
      </c>
      <c r="B514" s="280">
        <v>0</v>
      </c>
      <c r="C514" s="201">
        <v>0</v>
      </c>
      <c r="D514" s="202" t="str">
        <f t="shared" si="70"/>
        <v/>
      </c>
      <c r="E514" s="203">
        <v>0</v>
      </c>
      <c r="F514" s="201">
        <v>0</v>
      </c>
      <c r="G514" s="202" t="str">
        <f t="shared" si="71"/>
        <v/>
      </c>
      <c r="H514" s="202" t="str">
        <f t="shared" si="78"/>
        <v/>
      </c>
      <c r="I514" s="202" t="str">
        <f t="shared" si="78"/>
        <v/>
      </c>
      <c r="J514" s="204" t="str">
        <f t="shared" si="73"/>
        <v/>
      </c>
      <c r="K514" s="205">
        <v>0</v>
      </c>
      <c r="L514" s="201">
        <v>0</v>
      </c>
      <c r="M514" s="202" t="str">
        <f t="shared" si="74"/>
        <v/>
      </c>
      <c r="N514" s="203">
        <v>634</v>
      </c>
      <c r="O514" s="201">
        <v>388</v>
      </c>
      <c r="P514" s="202">
        <f t="shared" si="75"/>
        <v>0.61198738170347</v>
      </c>
      <c r="Q514" s="202">
        <f t="shared" si="79"/>
        <v>-1</v>
      </c>
      <c r="R514" s="202">
        <f t="shared" si="79"/>
        <v>-1</v>
      </c>
      <c r="S514" s="204" t="str">
        <f t="shared" si="77"/>
        <v/>
      </c>
    </row>
    <row r="515" spans="1:19" ht="15" thickTop="1" thickBot="1" x14ac:dyDescent="0.3">
      <c r="A515" s="206" t="s">
        <v>350</v>
      </c>
      <c r="B515" s="206">
        <v>0</v>
      </c>
      <c r="C515" s="173">
        <v>0</v>
      </c>
      <c r="D515" s="199" t="str">
        <f t="shared" si="70"/>
        <v/>
      </c>
      <c r="E515" s="173">
        <v>0</v>
      </c>
      <c r="F515" s="173">
        <v>0</v>
      </c>
      <c r="G515" s="199" t="str">
        <f t="shared" si="71"/>
        <v/>
      </c>
      <c r="H515" s="199" t="str">
        <f t="shared" si="78"/>
        <v/>
      </c>
      <c r="I515" s="199" t="str">
        <f t="shared" si="78"/>
        <v/>
      </c>
      <c r="J515" s="199" t="str">
        <f t="shared" si="73"/>
        <v/>
      </c>
      <c r="K515" s="173">
        <v>0</v>
      </c>
      <c r="L515" s="173">
        <v>0</v>
      </c>
      <c r="M515" s="199" t="str">
        <f t="shared" si="74"/>
        <v/>
      </c>
      <c r="N515" s="173">
        <v>634</v>
      </c>
      <c r="O515" s="173">
        <v>388</v>
      </c>
      <c r="P515" s="199">
        <f t="shared" si="75"/>
        <v>0.61198738170347</v>
      </c>
      <c r="Q515" s="199">
        <f t="shared" si="79"/>
        <v>-1</v>
      </c>
      <c r="R515" s="199">
        <f t="shared" si="79"/>
        <v>-1</v>
      </c>
      <c r="S515" s="199" t="str">
        <f t="shared" si="77"/>
        <v/>
      </c>
    </row>
    <row r="516" spans="1:19" ht="16.5" thickTop="1" thickBot="1" x14ac:dyDescent="0.3">
      <c r="A516" s="200" t="s">
        <v>628</v>
      </c>
      <c r="B516" s="280">
        <v>0</v>
      </c>
      <c r="C516" s="201">
        <v>0</v>
      </c>
      <c r="D516" s="202" t="str">
        <f t="shared" si="70"/>
        <v/>
      </c>
      <c r="E516" s="203">
        <v>0</v>
      </c>
      <c r="F516" s="201">
        <v>0</v>
      </c>
      <c r="G516" s="202" t="str">
        <f t="shared" si="71"/>
        <v/>
      </c>
      <c r="H516" s="202" t="str">
        <f t="shared" si="78"/>
        <v/>
      </c>
      <c r="I516" s="202" t="str">
        <f t="shared" si="78"/>
        <v/>
      </c>
      <c r="J516" s="204" t="str">
        <f t="shared" si="73"/>
        <v/>
      </c>
      <c r="K516" s="205">
        <v>19</v>
      </c>
      <c r="L516" s="201">
        <v>0</v>
      </c>
      <c r="M516" s="202">
        <f t="shared" si="74"/>
        <v>0</v>
      </c>
      <c r="N516" s="203">
        <v>19</v>
      </c>
      <c r="O516" s="201">
        <v>0</v>
      </c>
      <c r="P516" s="202">
        <f t="shared" si="75"/>
        <v>0</v>
      </c>
      <c r="Q516" s="202">
        <f t="shared" si="79"/>
        <v>0</v>
      </c>
      <c r="R516" s="202" t="str">
        <f t="shared" si="79"/>
        <v/>
      </c>
      <c r="S516" s="204">
        <f t="shared" si="77"/>
        <v>0</v>
      </c>
    </row>
    <row r="517" spans="1:19" ht="14.25" thickTop="1" x14ac:dyDescent="0.25">
      <c r="A517" s="206" t="s">
        <v>351</v>
      </c>
      <c r="B517" s="206">
        <v>0</v>
      </c>
      <c r="C517" s="173">
        <v>0</v>
      </c>
      <c r="D517" s="199" t="str">
        <f t="shared" si="70"/>
        <v/>
      </c>
      <c r="E517" s="173">
        <v>0</v>
      </c>
      <c r="F517" s="173">
        <v>0</v>
      </c>
      <c r="G517" s="199" t="str">
        <f t="shared" si="71"/>
        <v/>
      </c>
      <c r="H517" s="199" t="str">
        <f t="shared" si="78"/>
        <v/>
      </c>
      <c r="I517" s="199" t="str">
        <f t="shared" si="78"/>
        <v/>
      </c>
      <c r="J517" s="199" t="str">
        <f t="shared" si="73"/>
        <v/>
      </c>
      <c r="K517" s="173">
        <v>19</v>
      </c>
      <c r="L517" s="173">
        <v>0</v>
      </c>
      <c r="M517" s="199">
        <f t="shared" si="74"/>
        <v>0</v>
      </c>
      <c r="N517" s="173">
        <v>0</v>
      </c>
      <c r="O517" s="173">
        <v>0</v>
      </c>
      <c r="P517" s="199" t="str">
        <f t="shared" si="75"/>
        <v/>
      </c>
      <c r="Q517" s="199" t="str">
        <f t="shared" si="79"/>
        <v/>
      </c>
      <c r="R517" s="199" t="str">
        <f t="shared" si="79"/>
        <v/>
      </c>
      <c r="S517" s="199" t="str">
        <f t="shared" si="77"/>
        <v/>
      </c>
    </row>
    <row r="518" spans="1:19" ht="14.25" thickBot="1" x14ac:dyDescent="0.3">
      <c r="A518" s="206" t="s">
        <v>352</v>
      </c>
      <c r="B518" s="206">
        <v>0</v>
      </c>
      <c r="C518" s="173">
        <v>0</v>
      </c>
      <c r="D518" s="199" t="str">
        <f t="shared" si="70"/>
        <v/>
      </c>
      <c r="E518" s="173">
        <v>0</v>
      </c>
      <c r="F518" s="173">
        <v>0</v>
      </c>
      <c r="G518" s="199" t="str">
        <f t="shared" si="71"/>
        <v/>
      </c>
      <c r="H518" s="199" t="str">
        <f t="shared" si="78"/>
        <v/>
      </c>
      <c r="I518" s="199" t="str">
        <f t="shared" si="78"/>
        <v/>
      </c>
      <c r="J518" s="199" t="str">
        <f t="shared" si="73"/>
        <v/>
      </c>
      <c r="K518" s="173">
        <v>0</v>
      </c>
      <c r="L518" s="173">
        <v>0</v>
      </c>
      <c r="M518" s="199" t="str">
        <f t="shared" si="74"/>
        <v/>
      </c>
      <c r="N518" s="173">
        <v>19</v>
      </c>
      <c r="O518" s="173">
        <v>0</v>
      </c>
      <c r="P518" s="199">
        <f t="shared" si="75"/>
        <v>0</v>
      </c>
      <c r="Q518" s="199">
        <f t="shared" si="79"/>
        <v>-1</v>
      </c>
      <c r="R518" s="199" t="str">
        <f t="shared" si="79"/>
        <v/>
      </c>
      <c r="S518" s="199" t="str">
        <f t="shared" si="77"/>
        <v/>
      </c>
    </row>
    <row r="519" spans="1:19" ht="16.5" thickTop="1" thickBot="1" x14ac:dyDescent="0.3">
      <c r="A519" s="200" t="s">
        <v>292</v>
      </c>
      <c r="B519" s="280">
        <v>0</v>
      </c>
      <c r="C519" s="201">
        <v>0</v>
      </c>
      <c r="D519" s="202" t="str">
        <f t="shared" si="70"/>
        <v/>
      </c>
      <c r="E519" s="203">
        <v>0</v>
      </c>
      <c r="F519" s="201">
        <v>0</v>
      </c>
      <c r="G519" s="202" t="str">
        <f t="shared" si="71"/>
        <v/>
      </c>
      <c r="H519" s="202" t="str">
        <f t="shared" si="78"/>
        <v/>
      </c>
      <c r="I519" s="202" t="str">
        <f t="shared" si="78"/>
        <v/>
      </c>
      <c r="J519" s="204" t="str">
        <f t="shared" si="73"/>
        <v/>
      </c>
      <c r="K519" s="205">
        <v>6248</v>
      </c>
      <c r="L519" s="201">
        <v>5426</v>
      </c>
      <c r="M519" s="202">
        <f t="shared" si="74"/>
        <v>0.86843790012804101</v>
      </c>
      <c r="N519" s="203">
        <v>7316</v>
      </c>
      <c r="O519" s="201">
        <v>5690</v>
      </c>
      <c r="P519" s="202">
        <f t="shared" si="75"/>
        <v>0.77774740295243305</v>
      </c>
      <c r="Q519" s="202">
        <f t="shared" si="79"/>
        <v>-0.14598141060688896</v>
      </c>
      <c r="R519" s="202">
        <f t="shared" si="79"/>
        <v>-4.6397188049209115E-2</v>
      </c>
      <c r="S519" s="204">
        <f t="shared" si="77"/>
        <v>9.0690497175607954E-2</v>
      </c>
    </row>
    <row r="520" spans="1:19" ht="14.25" thickTop="1" x14ac:dyDescent="0.25">
      <c r="A520" s="206" t="s">
        <v>350</v>
      </c>
      <c r="B520" s="206">
        <v>0</v>
      </c>
      <c r="C520" s="173">
        <v>0</v>
      </c>
      <c r="D520" s="199" t="str">
        <f t="shared" si="70"/>
        <v/>
      </c>
      <c r="E520" s="173">
        <v>0</v>
      </c>
      <c r="F520" s="173">
        <v>0</v>
      </c>
      <c r="G520" s="199" t="str">
        <f t="shared" si="71"/>
        <v/>
      </c>
      <c r="H520" s="199" t="str">
        <f t="shared" si="78"/>
        <v/>
      </c>
      <c r="I520" s="199" t="str">
        <f t="shared" si="78"/>
        <v/>
      </c>
      <c r="J520" s="199" t="str">
        <f t="shared" si="73"/>
        <v/>
      </c>
      <c r="K520" s="173">
        <v>6248</v>
      </c>
      <c r="L520" s="173">
        <v>5426</v>
      </c>
      <c r="M520" s="199">
        <f t="shared" si="74"/>
        <v>0.86843790012804101</v>
      </c>
      <c r="N520" s="173">
        <v>5982</v>
      </c>
      <c r="O520" s="173">
        <v>5129</v>
      </c>
      <c r="P520" s="199">
        <f t="shared" si="75"/>
        <v>0.85740554998328322</v>
      </c>
      <c r="Q520" s="199">
        <f t="shared" si="79"/>
        <v>4.4466733533935043E-2</v>
      </c>
      <c r="R520" s="199">
        <f t="shared" si="79"/>
        <v>5.7906024566192205E-2</v>
      </c>
      <c r="S520" s="199">
        <f t="shared" si="77"/>
        <v>1.1032350144757785E-2</v>
      </c>
    </row>
    <row r="521" spans="1:19" ht="14.25" thickBot="1" x14ac:dyDescent="0.3">
      <c r="A521" s="206" t="s">
        <v>349</v>
      </c>
      <c r="B521" s="206">
        <v>0</v>
      </c>
      <c r="C521" s="173">
        <v>0</v>
      </c>
      <c r="D521" s="199" t="str">
        <f t="shared" ref="D521:D584" si="80">IFERROR(C521/B521,"")</f>
        <v/>
      </c>
      <c r="E521" s="173">
        <v>0</v>
      </c>
      <c r="F521" s="173">
        <v>0</v>
      </c>
      <c r="G521" s="199" t="str">
        <f t="shared" ref="G521:G584" si="81">IFERROR(F521/E521,"")</f>
        <v/>
      </c>
      <c r="H521" s="199" t="str">
        <f t="shared" si="78"/>
        <v/>
      </c>
      <c r="I521" s="199" t="str">
        <f t="shared" si="78"/>
        <v/>
      </c>
      <c r="J521" s="199" t="str">
        <f t="shared" ref="J521:J584" si="82">IFERROR(D521-G521,"")</f>
        <v/>
      </c>
      <c r="K521" s="173">
        <v>0</v>
      </c>
      <c r="L521" s="173">
        <v>0</v>
      </c>
      <c r="M521" s="199" t="str">
        <f t="shared" ref="M521:M584" si="83">IFERROR(L521/K521,"")</f>
        <v/>
      </c>
      <c r="N521" s="173">
        <v>1334</v>
      </c>
      <c r="O521" s="173">
        <v>561</v>
      </c>
      <c r="P521" s="199">
        <f t="shared" ref="P521:P584" si="84">IFERROR(O521/N521,"")</f>
        <v>0.42053973013493251</v>
      </c>
      <c r="Q521" s="199">
        <f t="shared" si="79"/>
        <v>-1</v>
      </c>
      <c r="R521" s="199">
        <f t="shared" si="79"/>
        <v>-1</v>
      </c>
      <c r="S521" s="199" t="str">
        <f t="shared" ref="S521:S584" si="85">IFERROR(M521-P521,"")</f>
        <v/>
      </c>
    </row>
    <row r="522" spans="1:19" ht="16.5" thickTop="1" thickBot="1" x14ac:dyDescent="0.3">
      <c r="A522" s="200" t="s">
        <v>490</v>
      </c>
      <c r="B522" s="280">
        <v>0</v>
      </c>
      <c r="C522" s="201">
        <v>0</v>
      </c>
      <c r="D522" s="202" t="str">
        <f t="shared" si="80"/>
        <v/>
      </c>
      <c r="E522" s="203">
        <v>0</v>
      </c>
      <c r="F522" s="201">
        <v>0</v>
      </c>
      <c r="G522" s="202" t="str">
        <f t="shared" si="81"/>
        <v/>
      </c>
      <c r="H522" s="202" t="str">
        <f t="shared" si="78"/>
        <v/>
      </c>
      <c r="I522" s="202" t="str">
        <f t="shared" si="78"/>
        <v/>
      </c>
      <c r="J522" s="204" t="str">
        <f t="shared" si="82"/>
        <v/>
      </c>
      <c r="K522" s="205">
        <v>19</v>
      </c>
      <c r="L522" s="201">
        <v>2</v>
      </c>
      <c r="M522" s="202">
        <f t="shared" si="83"/>
        <v>0.10526315789473684</v>
      </c>
      <c r="N522" s="203">
        <v>19</v>
      </c>
      <c r="O522" s="201">
        <v>18</v>
      </c>
      <c r="P522" s="202">
        <f t="shared" si="84"/>
        <v>0.94736842105263153</v>
      </c>
      <c r="Q522" s="202">
        <f t="shared" si="79"/>
        <v>0</v>
      </c>
      <c r="R522" s="202">
        <f t="shared" si="79"/>
        <v>-0.88888888888888884</v>
      </c>
      <c r="S522" s="204">
        <f t="shared" si="85"/>
        <v>-0.84210526315789469</v>
      </c>
    </row>
    <row r="523" spans="1:19" ht="14.25" thickTop="1" x14ac:dyDescent="0.25">
      <c r="A523" s="206" t="s">
        <v>351</v>
      </c>
      <c r="B523" s="206">
        <v>0</v>
      </c>
      <c r="C523" s="173">
        <v>0</v>
      </c>
      <c r="D523" s="199" t="str">
        <f t="shared" si="80"/>
        <v/>
      </c>
      <c r="E523" s="173">
        <v>0</v>
      </c>
      <c r="F523" s="173">
        <v>0</v>
      </c>
      <c r="G523" s="199" t="str">
        <f t="shared" si="81"/>
        <v/>
      </c>
      <c r="H523" s="199" t="str">
        <f t="shared" si="78"/>
        <v/>
      </c>
      <c r="I523" s="199" t="str">
        <f t="shared" si="78"/>
        <v/>
      </c>
      <c r="J523" s="199" t="str">
        <f t="shared" si="82"/>
        <v/>
      </c>
      <c r="K523" s="173">
        <v>19</v>
      </c>
      <c r="L523" s="173">
        <v>2</v>
      </c>
      <c r="M523" s="199">
        <f t="shared" si="83"/>
        <v>0.10526315789473684</v>
      </c>
      <c r="N523" s="173">
        <v>0</v>
      </c>
      <c r="O523" s="173">
        <v>0</v>
      </c>
      <c r="P523" s="199" t="str">
        <f t="shared" si="84"/>
        <v/>
      </c>
      <c r="Q523" s="199" t="str">
        <f t="shared" si="79"/>
        <v/>
      </c>
      <c r="R523" s="199" t="str">
        <f t="shared" si="79"/>
        <v/>
      </c>
      <c r="S523" s="199" t="str">
        <f t="shared" si="85"/>
        <v/>
      </c>
    </row>
    <row r="524" spans="1:19" ht="14.25" thickBot="1" x14ac:dyDescent="0.3">
      <c r="A524" s="206" t="s">
        <v>352</v>
      </c>
      <c r="B524" s="206">
        <v>0</v>
      </c>
      <c r="C524" s="173">
        <v>0</v>
      </c>
      <c r="D524" s="199" t="str">
        <f t="shared" si="80"/>
        <v/>
      </c>
      <c r="E524" s="173">
        <v>0</v>
      </c>
      <c r="F524" s="173">
        <v>0</v>
      </c>
      <c r="G524" s="199" t="str">
        <f t="shared" si="81"/>
        <v/>
      </c>
      <c r="H524" s="199" t="str">
        <f t="shared" si="78"/>
        <v/>
      </c>
      <c r="I524" s="199" t="str">
        <f t="shared" si="78"/>
        <v/>
      </c>
      <c r="J524" s="199" t="str">
        <f t="shared" si="82"/>
        <v/>
      </c>
      <c r="K524" s="173">
        <v>0</v>
      </c>
      <c r="L524" s="173">
        <v>0</v>
      </c>
      <c r="M524" s="199" t="str">
        <f t="shared" si="83"/>
        <v/>
      </c>
      <c r="N524" s="173">
        <v>19</v>
      </c>
      <c r="O524" s="173">
        <v>18</v>
      </c>
      <c r="P524" s="199">
        <f t="shared" si="84"/>
        <v>0.94736842105263153</v>
      </c>
      <c r="Q524" s="199">
        <f t="shared" si="79"/>
        <v>-1</v>
      </c>
      <c r="R524" s="199">
        <f t="shared" si="79"/>
        <v>-1</v>
      </c>
      <c r="S524" s="199" t="str">
        <f t="shared" si="85"/>
        <v/>
      </c>
    </row>
    <row r="525" spans="1:19" ht="16.5" thickTop="1" thickBot="1" x14ac:dyDescent="0.3">
      <c r="A525" s="200" t="s">
        <v>520</v>
      </c>
      <c r="B525" s="280">
        <v>0</v>
      </c>
      <c r="C525" s="201">
        <v>0</v>
      </c>
      <c r="D525" s="202" t="str">
        <f t="shared" si="80"/>
        <v/>
      </c>
      <c r="E525" s="203">
        <v>0</v>
      </c>
      <c r="F525" s="201">
        <v>0</v>
      </c>
      <c r="G525" s="202" t="str">
        <f t="shared" si="81"/>
        <v/>
      </c>
      <c r="H525" s="202" t="str">
        <f t="shared" si="78"/>
        <v/>
      </c>
      <c r="I525" s="202" t="str">
        <f t="shared" si="78"/>
        <v/>
      </c>
      <c r="J525" s="204" t="str">
        <f t="shared" si="82"/>
        <v/>
      </c>
      <c r="K525" s="205">
        <v>116</v>
      </c>
      <c r="L525" s="201">
        <v>11</v>
      </c>
      <c r="M525" s="202">
        <f t="shared" si="83"/>
        <v>9.4827586206896547E-2</v>
      </c>
      <c r="N525" s="203">
        <v>0</v>
      </c>
      <c r="O525" s="201">
        <v>0</v>
      </c>
      <c r="P525" s="202" t="str">
        <f t="shared" si="84"/>
        <v/>
      </c>
      <c r="Q525" s="202" t="str">
        <f t="shared" si="79"/>
        <v/>
      </c>
      <c r="R525" s="202" t="str">
        <f t="shared" si="79"/>
        <v/>
      </c>
      <c r="S525" s="204" t="str">
        <f t="shared" si="85"/>
        <v/>
      </c>
    </row>
    <row r="526" spans="1:19" ht="15" thickTop="1" thickBot="1" x14ac:dyDescent="0.3">
      <c r="A526" s="206" t="s">
        <v>351</v>
      </c>
      <c r="B526" s="206">
        <v>0</v>
      </c>
      <c r="C526" s="173">
        <v>0</v>
      </c>
      <c r="D526" s="199" t="str">
        <f t="shared" si="80"/>
        <v/>
      </c>
      <c r="E526" s="173">
        <v>0</v>
      </c>
      <c r="F526" s="173">
        <v>0</v>
      </c>
      <c r="G526" s="199" t="str">
        <f t="shared" si="81"/>
        <v/>
      </c>
      <c r="H526" s="199" t="str">
        <f t="shared" si="78"/>
        <v/>
      </c>
      <c r="I526" s="199" t="str">
        <f t="shared" si="78"/>
        <v/>
      </c>
      <c r="J526" s="199" t="str">
        <f t="shared" si="82"/>
        <v/>
      </c>
      <c r="K526" s="173">
        <v>116</v>
      </c>
      <c r="L526" s="173">
        <v>11</v>
      </c>
      <c r="M526" s="199">
        <f t="shared" si="83"/>
        <v>9.4827586206896547E-2</v>
      </c>
      <c r="N526" s="173">
        <v>0</v>
      </c>
      <c r="O526" s="173">
        <v>0</v>
      </c>
      <c r="P526" s="199" t="str">
        <f t="shared" si="84"/>
        <v/>
      </c>
      <c r="Q526" s="199" t="str">
        <f t="shared" si="79"/>
        <v/>
      </c>
      <c r="R526" s="199" t="str">
        <f t="shared" si="79"/>
        <v/>
      </c>
      <c r="S526" s="199" t="str">
        <f t="shared" si="85"/>
        <v/>
      </c>
    </row>
    <row r="527" spans="1:19" ht="16.5" thickTop="1" thickBot="1" x14ac:dyDescent="0.3">
      <c r="A527" s="200" t="s">
        <v>340</v>
      </c>
      <c r="B527" s="280">
        <v>0</v>
      </c>
      <c r="C527" s="201">
        <v>0</v>
      </c>
      <c r="D527" s="202" t="str">
        <f t="shared" si="80"/>
        <v/>
      </c>
      <c r="E527" s="203">
        <v>19</v>
      </c>
      <c r="F527" s="201">
        <v>8</v>
      </c>
      <c r="G527" s="202">
        <f t="shared" si="81"/>
        <v>0.42105263157894735</v>
      </c>
      <c r="H527" s="202">
        <f t="shared" si="78"/>
        <v>-1</v>
      </c>
      <c r="I527" s="202">
        <f t="shared" si="78"/>
        <v>-1</v>
      </c>
      <c r="J527" s="204" t="str">
        <f t="shared" si="82"/>
        <v/>
      </c>
      <c r="K527" s="205">
        <v>133</v>
      </c>
      <c r="L527" s="201">
        <v>70</v>
      </c>
      <c r="M527" s="202">
        <f t="shared" si="83"/>
        <v>0.52631578947368418</v>
      </c>
      <c r="N527" s="203">
        <v>456</v>
      </c>
      <c r="O527" s="201">
        <v>261</v>
      </c>
      <c r="P527" s="202">
        <f t="shared" si="84"/>
        <v>0.57236842105263153</v>
      </c>
      <c r="Q527" s="202">
        <f t="shared" si="79"/>
        <v>-0.70833333333333326</v>
      </c>
      <c r="R527" s="202">
        <f t="shared" si="79"/>
        <v>-0.73180076628352486</v>
      </c>
      <c r="S527" s="204">
        <f t="shared" si="85"/>
        <v>-4.6052631578947345E-2</v>
      </c>
    </row>
    <row r="528" spans="1:19" ht="14.25" thickTop="1" x14ac:dyDescent="0.25">
      <c r="A528" s="206" t="s">
        <v>351</v>
      </c>
      <c r="B528" s="206">
        <v>0</v>
      </c>
      <c r="C528" s="173">
        <v>0</v>
      </c>
      <c r="D528" s="199" t="str">
        <f t="shared" si="80"/>
        <v/>
      </c>
      <c r="E528" s="173">
        <v>19</v>
      </c>
      <c r="F528" s="173">
        <v>8</v>
      </c>
      <c r="G528" s="199">
        <f t="shared" si="81"/>
        <v>0.42105263157894735</v>
      </c>
      <c r="H528" s="199">
        <f t="shared" si="78"/>
        <v>-1</v>
      </c>
      <c r="I528" s="199">
        <f t="shared" si="78"/>
        <v>-1</v>
      </c>
      <c r="J528" s="199" t="str">
        <f t="shared" si="82"/>
        <v/>
      </c>
      <c r="K528" s="173">
        <v>114</v>
      </c>
      <c r="L528" s="173">
        <v>52</v>
      </c>
      <c r="M528" s="199">
        <f t="shared" si="83"/>
        <v>0.45614035087719296</v>
      </c>
      <c r="N528" s="173">
        <v>304</v>
      </c>
      <c r="O528" s="173">
        <v>186</v>
      </c>
      <c r="P528" s="199">
        <f t="shared" si="84"/>
        <v>0.61184210526315785</v>
      </c>
      <c r="Q528" s="199">
        <f t="shared" si="79"/>
        <v>-0.625</v>
      </c>
      <c r="R528" s="199">
        <f t="shared" si="79"/>
        <v>-0.72043010752688175</v>
      </c>
      <c r="S528" s="199">
        <f t="shared" si="85"/>
        <v>-0.1557017543859649</v>
      </c>
    </row>
    <row r="529" spans="1:19" ht="14.25" thickBot="1" x14ac:dyDescent="0.3">
      <c r="A529" s="206" t="s">
        <v>352</v>
      </c>
      <c r="B529" s="206">
        <v>0</v>
      </c>
      <c r="C529" s="173">
        <v>0</v>
      </c>
      <c r="D529" s="199" t="str">
        <f t="shared" si="80"/>
        <v/>
      </c>
      <c r="E529" s="173">
        <v>0</v>
      </c>
      <c r="F529" s="173">
        <v>0</v>
      </c>
      <c r="G529" s="199" t="str">
        <f t="shared" si="81"/>
        <v/>
      </c>
      <c r="H529" s="199" t="str">
        <f t="shared" si="78"/>
        <v/>
      </c>
      <c r="I529" s="199" t="str">
        <f t="shared" si="78"/>
        <v/>
      </c>
      <c r="J529" s="199" t="str">
        <f t="shared" si="82"/>
        <v/>
      </c>
      <c r="K529" s="173">
        <v>19</v>
      </c>
      <c r="L529" s="173">
        <v>18</v>
      </c>
      <c r="M529" s="199">
        <f t="shared" si="83"/>
        <v>0.94736842105263153</v>
      </c>
      <c r="N529" s="173">
        <v>152</v>
      </c>
      <c r="O529" s="173">
        <v>75</v>
      </c>
      <c r="P529" s="199">
        <f t="shared" si="84"/>
        <v>0.49342105263157893</v>
      </c>
      <c r="Q529" s="199">
        <f t="shared" si="79"/>
        <v>-0.875</v>
      </c>
      <c r="R529" s="199">
        <f t="shared" si="79"/>
        <v>-0.76</v>
      </c>
      <c r="S529" s="199">
        <f t="shared" si="85"/>
        <v>0.4539473684210526</v>
      </c>
    </row>
    <row r="530" spans="1:19" ht="16.5" thickTop="1" thickBot="1" x14ac:dyDescent="0.3">
      <c r="A530" s="200" t="s">
        <v>525</v>
      </c>
      <c r="B530" s="280">
        <v>0</v>
      </c>
      <c r="C530" s="201">
        <v>0</v>
      </c>
      <c r="D530" s="202" t="str">
        <f t="shared" si="80"/>
        <v/>
      </c>
      <c r="E530" s="203">
        <v>0</v>
      </c>
      <c r="F530" s="201">
        <v>0</v>
      </c>
      <c r="G530" s="202" t="str">
        <f t="shared" si="81"/>
        <v/>
      </c>
      <c r="H530" s="202" t="str">
        <f t="shared" si="78"/>
        <v/>
      </c>
      <c r="I530" s="202" t="str">
        <f t="shared" si="78"/>
        <v/>
      </c>
      <c r="J530" s="204" t="str">
        <f t="shared" si="82"/>
        <v/>
      </c>
      <c r="K530" s="205">
        <v>19</v>
      </c>
      <c r="L530" s="201">
        <v>13</v>
      </c>
      <c r="M530" s="202">
        <f t="shared" si="83"/>
        <v>0.68421052631578949</v>
      </c>
      <c r="N530" s="203">
        <v>0</v>
      </c>
      <c r="O530" s="201">
        <v>0</v>
      </c>
      <c r="P530" s="202" t="str">
        <f t="shared" si="84"/>
        <v/>
      </c>
      <c r="Q530" s="202" t="str">
        <f t="shared" si="79"/>
        <v/>
      </c>
      <c r="R530" s="202" t="str">
        <f t="shared" si="79"/>
        <v/>
      </c>
      <c r="S530" s="204" t="str">
        <f t="shared" si="85"/>
        <v/>
      </c>
    </row>
    <row r="531" spans="1:19" ht="15" thickTop="1" thickBot="1" x14ac:dyDescent="0.3">
      <c r="A531" s="206" t="s">
        <v>351</v>
      </c>
      <c r="B531" s="206">
        <v>0</v>
      </c>
      <c r="C531" s="173">
        <v>0</v>
      </c>
      <c r="D531" s="199" t="str">
        <f t="shared" si="80"/>
        <v/>
      </c>
      <c r="E531" s="173">
        <v>0</v>
      </c>
      <c r="F531" s="173">
        <v>0</v>
      </c>
      <c r="G531" s="199" t="str">
        <f t="shared" si="81"/>
        <v/>
      </c>
      <c r="H531" s="199" t="str">
        <f t="shared" si="78"/>
        <v/>
      </c>
      <c r="I531" s="199" t="str">
        <f t="shared" si="78"/>
        <v/>
      </c>
      <c r="J531" s="199" t="str">
        <f t="shared" si="82"/>
        <v/>
      </c>
      <c r="K531" s="173">
        <v>19</v>
      </c>
      <c r="L531" s="173">
        <v>13</v>
      </c>
      <c r="M531" s="199">
        <f t="shared" si="83"/>
        <v>0.68421052631578949</v>
      </c>
      <c r="N531" s="173">
        <v>0</v>
      </c>
      <c r="O531" s="173">
        <v>0</v>
      </c>
      <c r="P531" s="199" t="str">
        <f t="shared" si="84"/>
        <v/>
      </c>
      <c r="Q531" s="199" t="str">
        <f t="shared" si="79"/>
        <v/>
      </c>
      <c r="R531" s="199" t="str">
        <f t="shared" si="79"/>
        <v/>
      </c>
      <c r="S531" s="199" t="str">
        <f t="shared" si="85"/>
        <v/>
      </c>
    </row>
    <row r="532" spans="1:19" ht="16.5" thickTop="1" thickBot="1" x14ac:dyDescent="0.3">
      <c r="A532" s="200" t="s">
        <v>387</v>
      </c>
      <c r="B532" s="280">
        <v>0</v>
      </c>
      <c r="C532" s="201">
        <v>0</v>
      </c>
      <c r="D532" s="202" t="str">
        <f t="shared" si="80"/>
        <v/>
      </c>
      <c r="E532" s="203">
        <v>0</v>
      </c>
      <c r="F532" s="201">
        <v>0</v>
      </c>
      <c r="G532" s="202" t="str">
        <f t="shared" si="81"/>
        <v/>
      </c>
      <c r="H532" s="202" t="str">
        <f t="shared" si="78"/>
        <v/>
      </c>
      <c r="I532" s="202" t="str">
        <f t="shared" si="78"/>
        <v/>
      </c>
      <c r="J532" s="204" t="str">
        <f t="shared" si="82"/>
        <v/>
      </c>
      <c r="K532" s="205">
        <v>38</v>
      </c>
      <c r="L532" s="201">
        <v>9</v>
      </c>
      <c r="M532" s="202">
        <f t="shared" si="83"/>
        <v>0.23684210526315788</v>
      </c>
      <c r="N532" s="203">
        <v>95</v>
      </c>
      <c r="O532" s="201">
        <v>19</v>
      </c>
      <c r="P532" s="202">
        <f t="shared" si="84"/>
        <v>0.2</v>
      </c>
      <c r="Q532" s="202">
        <f t="shared" si="79"/>
        <v>-0.6</v>
      </c>
      <c r="R532" s="202">
        <f t="shared" si="79"/>
        <v>-0.52631578947368429</v>
      </c>
      <c r="S532" s="204">
        <f t="shared" si="85"/>
        <v>3.684210526315787E-2</v>
      </c>
    </row>
    <row r="533" spans="1:19" ht="15" thickTop="1" thickBot="1" x14ac:dyDescent="0.3">
      <c r="A533" s="206" t="s">
        <v>351</v>
      </c>
      <c r="B533" s="206">
        <v>0</v>
      </c>
      <c r="C533" s="173">
        <v>0</v>
      </c>
      <c r="D533" s="199" t="str">
        <f t="shared" si="80"/>
        <v/>
      </c>
      <c r="E533" s="173">
        <v>0</v>
      </c>
      <c r="F533" s="173">
        <v>0</v>
      </c>
      <c r="G533" s="199" t="str">
        <f t="shared" si="81"/>
        <v/>
      </c>
      <c r="H533" s="199" t="str">
        <f t="shared" si="78"/>
        <v/>
      </c>
      <c r="I533" s="199" t="str">
        <f t="shared" si="78"/>
        <v/>
      </c>
      <c r="J533" s="199" t="str">
        <f t="shared" si="82"/>
        <v/>
      </c>
      <c r="K533" s="173">
        <v>38</v>
      </c>
      <c r="L533" s="173">
        <v>9</v>
      </c>
      <c r="M533" s="199">
        <f t="shared" si="83"/>
        <v>0.23684210526315788</v>
      </c>
      <c r="N533" s="173">
        <v>95</v>
      </c>
      <c r="O533" s="173">
        <v>19</v>
      </c>
      <c r="P533" s="199">
        <f t="shared" si="84"/>
        <v>0.2</v>
      </c>
      <c r="Q533" s="199">
        <f t="shared" si="79"/>
        <v>-0.6</v>
      </c>
      <c r="R533" s="199">
        <f t="shared" si="79"/>
        <v>-0.52631578947368429</v>
      </c>
      <c r="S533" s="199">
        <f t="shared" si="85"/>
        <v>3.684210526315787E-2</v>
      </c>
    </row>
    <row r="534" spans="1:19" ht="16.5" thickTop="1" thickBot="1" x14ac:dyDescent="0.3">
      <c r="A534" s="200" t="s">
        <v>527</v>
      </c>
      <c r="B534" s="280">
        <v>0</v>
      </c>
      <c r="C534" s="201">
        <v>0</v>
      </c>
      <c r="D534" s="202" t="str">
        <f t="shared" si="80"/>
        <v/>
      </c>
      <c r="E534" s="203">
        <v>0</v>
      </c>
      <c r="F534" s="201">
        <v>0</v>
      </c>
      <c r="G534" s="202" t="str">
        <f t="shared" si="81"/>
        <v/>
      </c>
      <c r="H534" s="202" t="str">
        <f t="shared" si="78"/>
        <v/>
      </c>
      <c r="I534" s="202" t="str">
        <f t="shared" si="78"/>
        <v/>
      </c>
      <c r="J534" s="204" t="str">
        <f t="shared" si="82"/>
        <v/>
      </c>
      <c r="K534" s="205">
        <v>19</v>
      </c>
      <c r="L534" s="201">
        <v>13</v>
      </c>
      <c r="M534" s="202">
        <f t="shared" si="83"/>
        <v>0.68421052631578949</v>
      </c>
      <c r="N534" s="203">
        <v>38</v>
      </c>
      <c r="O534" s="201">
        <v>25</v>
      </c>
      <c r="P534" s="202">
        <f t="shared" si="84"/>
        <v>0.65789473684210531</v>
      </c>
      <c r="Q534" s="202">
        <f t="shared" si="79"/>
        <v>-0.5</v>
      </c>
      <c r="R534" s="202">
        <f t="shared" si="79"/>
        <v>-0.48</v>
      </c>
      <c r="S534" s="204">
        <f t="shared" si="85"/>
        <v>2.6315789473684181E-2</v>
      </c>
    </row>
    <row r="535" spans="1:19" ht="15" thickTop="1" thickBot="1" x14ac:dyDescent="0.3">
      <c r="A535" s="206" t="s">
        <v>351</v>
      </c>
      <c r="B535" s="206">
        <v>0</v>
      </c>
      <c r="C535" s="173">
        <v>0</v>
      </c>
      <c r="D535" s="199" t="str">
        <f t="shared" si="80"/>
        <v/>
      </c>
      <c r="E535" s="173">
        <v>0</v>
      </c>
      <c r="F535" s="173">
        <v>0</v>
      </c>
      <c r="G535" s="199" t="str">
        <f t="shared" si="81"/>
        <v/>
      </c>
      <c r="H535" s="199" t="str">
        <f t="shared" si="78"/>
        <v/>
      </c>
      <c r="I535" s="199" t="str">
        <f t="shared" si="78"/>
        <v/>
      </c>
      <c r="J535" s="199" t="str">
        <f t="shared" si="82"/>
        <v/>
      </c>
      <c r="K535" s="173">
        <v>19</v>
      </c>
      <c r="L535" s="173">
        <v>13</v>
      </c>
      <c r="M535" s="199">
        <f t="shared" si="83"/>
        <v>0.68421052631578949</v>
      </c>
      <c r="N535" s="173">
        <v>38</v>
      </c>
      <c r="O535" s="173">
        <v>25</v>
      </c>
      <c r="P535" s="199">
        <f t="shared" si="84"/>
        <v>0.65789473684210531</v>
      </c>
      <c r="Q535" s="199">
        <f t="shared" si="79"/>
        <v>-0.5</v>
      </c>
      <c r="R535" s="199">
        <f t="shared" si="79"/>
        <v>-0.48</v>
      </c>
      <c r="S535" s="199">
        <f t="shared" si="85"/>
        <v>2.6315789473684181E-2</v>
      </c>
    </row>
    <row r="536" spans="1:19" ht="16.5" thickTop="1" thickBot="1" x14ac:dyDescent="0.3">
      <c r="A536" s="200" t="s">
        <v>503</v>
      </c>
      <c r="B536" s="280">
        <v>0</v>
      </c>
      <c r="C536" s="201">
        <v>0</v>
      </c>
      <c r="D536" s="202" t="str">
        <f t="shared" si="80"/>
        <v/>
      </c>
      <c r="E536" s="203">
        <v>19</v>
      </c>
      <c r="F536" s="201">
        <v>19</v>
      </c>
      <c r="G536" s="202">
        <f t="shared" si="81"/>
        <v>1</v>
      </c>
      <c r="H536" s="202">
        <f t="shared" si="78"/>
        <v>-1</v>
      </c>
      <c r="I536" s="202">
        <f t="shared" si="78"/>
        <v>-1</v>
      </c>
      <c r="J536" s="204" t="str">
        <f t="shared" si="82"/>
        <v/>
      </c>
      <c r="K536" s="205">
        <v>0</v>
      </c>
      <c r="L536" s="201">
        <v>0</v>
      </c>
      <c r="M536" s="202" t="str">
        <f t="shared" si="83"/>
        <v/>
      </c>
      <c r="N536" s="203">
        <v>38</v>
      </c>
      <c r="O536" s="201">
        <v>31</v>
      </c>
      <c r="P536" s="202">
        <f t="shared" si="84"/>
        <v>0.81578947368421051</v>
      </c>
      <c r="Q536" s="202">
        <f t="shared" si="79"/>
        <v>-1</v>
      </c>
      <c r="R536" s="202">
        <f t="shared" si="79"/>
        <v>-1</v>
      </c>
      <c r="S536" s="204" t="str">
        <f t="shared" si="85"/>
        <v/>
      </c>
    </row>
    <row r="537" spans="1:19" ht="15" thickTop="1" thickBot="1" x14ac:dyDescent="0.3">
      <c r="A537" s="206" t="s">
        <v>351</v>
      </c>
      <c r="B537" s="206">
        <v>0</v>
      </c>
      <c r="C537" s="173">
        <v>0</v>
      </c>
      <c r="D537" s="199" t="str">
        <f t="shared" si="80"/>
        <v/>
      </c>
      <c r="E537" s="173">
        <v>19</v>
      </c>
      <c r="F537" s="173">
        <v>19</v>
      </c>
      <c r="G537" s="199">
        <f t="shared" si="81"/>
        <v>1</v>
      </c>
      <c r="H537" s="199">
        <f t="shared" si="78"/>
        <v>-1</v>
      </c>
      <c r="I537" s="199">
        <f t="shared" si="78"/>
        <v>-1</v>
      </c>
      <c r="J537" s="199" t="str">
        <f t="shared" si="82"/>
        <v/>
      </c>
      <c r="K537" s="173">
        <v>0</v>
      </c>
      <c r="L537" s="173">
        <v>0</v>
      </c>
      <c r="M537" s="199" t="str">
        <f t="shared" si="83"/>
        <v/>
      </c>
      <c r="N537" s="173">
        <v>38</v>
      </c>
      <c r="O537" s="173">
        <v>31</v>
      </c>
      <c r="P537" s="199">
        <f t="shared" si="84"/>
        <v>0.81578947368421051</v>
      </c>
      <c r="Q537" s="199">
        <f t="shared" si="79"/>
        <v>-1</v>
      </c>
      <c r="R537" s="199">
        <f t="shared" si="79"/>
        <v>-1</v>
      </c>
      <c r="S537" s="199" t="str">
        <f t="shared" si="85"/>
        <v/>
      </c>
    </row>
    <row r="538" spans="1:19" ht="16.5" thickTop="1" thickBot="1" x14ac:dyDescent="0.3">
      <c r="A538" s="200" t="s">
        <v>605</v>
      </c>
      <c r="B538" s="280">
        <v>0</v>
      </c>
      <c r="C538" s="201">
        <v>0</v>
      </c>
      <c r="D538" s="202" t="str">
        <f t="shared" si="80"/>
        <v/>
      </c>
      <c r="E538" s="203">
        <v>0</v>
      </c>
      <c r="F538" s="201">
        <v>0</v>
      </c>
      <c r="G538" s="202" t="str">
        <f t="shared" si="81"/>
        <v/>
      </c>
      <c r="H538" s="202" t="str">
        <f t="shared" si="78"/>
        <v/>
      </c>
      <c r="I538" s="202" t="str">
        <f t="shared" si="78"/>
        <v/>
      </c>
      <c r="J538" s="204" t="str">
        <f t="shared" si="82"/>
        <v/>
      </c>
      <c r="K538" s="205">
        <v>0</v>
      </c>
      <c r="L538" s="201">
        <v>0</v>
      </c>
      <c r="M538" s="202" t="str">
        <f t="shared" si="83"/>
        <v/>
      </c>
      <c r="N538" s="203">
        <v>19</v>
      </c>
      <c r="O538" s="201">
        <v>19</v>
      </c>
      <c r="P538" s="202">
        <f t="shared" si="84"/>
        <v>1</v>
      </c>
      <c r="Q538" s="202">
        <f t="shared" si="79"/>
        <v>-1</v>
      </c>
      <c r="R538" s="202">
        <f t="shared" si="79"/>
        <v>-1</v>
      </c>
      <c r="S538" s="204" t="str">
        <f t="shared" si="85"/>
        <v/>
      </c>
    </row>
    <row r="539" spans="1:19" ht="15" thickTop="1" thickBot="1" x14ac:dyDescent="0.3">
      <c r="A539" s="206" t="s">
        <v>352</v>
      </c>
      <c r="B539" s="206">
        <v>0</v>
      </c>
      <c r="C539" s="173">
        <v>0</v>
      </c>
      <c r="D539" s="199" t="str">
        <f t="shared" si="80"/>
        <v/>
      </c>
      <c r="E539" s="173">
        <v>0</v>
      </c>
      <c r="F539" s="173">
        <v>0</v>
      </c>
      <c r="G539" s="199" t="str">
        <f t="shared" si="81"/>
        <v/>
      </c>
      <c r="H539" s="199" t="str">
        <f t="shared" si="78"/>
        <v/>
      </c>
      <c r="I539" s="199" t="str">
        <f t="shared" si="78"/>
        <v/>
      </c>
      <c r="J539" s="199" t="str">
        <f t="shared" si="82"/>
        <v/>
      </c>
      <c r="K539" s="173">
        <v>0</v>
      </c>
      <c r="L539" s="173">
        <v>0</v>
      </c>
      <c r="M539" s="199" t="str">
        <f t="shared" si="83"/>
        <v/>
      </c>
      <c r="N539" s="173">
        <v>19</v>
      </c>
      <c r="O539" s="173">
        <v>19</v>
      </c>
      <c r="P539" s="199">
        <f t="shared" si="84"/>
        <v>1</v>
      </c>
      <c r="Q539" s="199">
        <f t="shared" si="79"/>
        <v>-1</v>
      </c>
      <c r="R539" s="199">
        <f t="shared" si="79"/>
        <v>-1</v>
      </c>
      <c r="S539" s="199" t="str">
        <f t="shared" si="85"/>
        <v/>
      </c>
    </row>
    <row r="540" spans="1:19" ht="16.5" thickTop="1" thickBot="1" x14ac:dyDescent="0.3">
      <c r="A540" s="200" t="s">
        <v>538</v>
      </c>
      <c r="B540" s="280">
        <v>0</v>
      </c>
      <c r="C540" s="201">
        <v>0</v>
      </c>
      <c r="D540" s="202" t="str">
        <f t="shared" si="80"/>
        <v/>
      </c>
      <c r="E540" s="203">
        <v>0</v>
      </c>
      <c r="F540" s="201">
        <v>0</v>
      </c>
      <c r="G540" s="202" t="str">
        <f t="shared" si="81"/>
        <v/>
      </c>
      <c r="H540" s="202" t="str">
        <f t="shared" si="78"/>
        <v/>
      </c>
      <c r="I540" s="202" t="str">
        <f t="shared" si="78"/>
        <v/>
      </c>
      <c r="J540" s="204" t="str">
        <f t="shared" si="82"/>
        <v/>
      </c>
      <c r="K540" s="205">
        <v>0</v>
      </c>
      <c r="L540" s="201">
        <v>0</v>
      </c>
      <c r="M540" s="202" t="str">
        <f t="shared" si="83"/>
        <v/>
      </c>
      <c r="N540" s="203">
        <v>38</v>
      </c>
      <c r="O540" s="201">
        <v>2</v>
      </c>
      <c r="P540" s="202">
        <f t="shared" si="84"/>
        <v>5.2631578947368418E-2</v>
      </c>
      <c r="Q540" s="202">
        <f t="shared" si="79"/>
        <v>-1</v>
      </c>
      <c r="R540" s="202">
        <f t="shared" si="79"/>
        <v>-1</v>
      </c>
      <c r="S540" s="204" t="str">
        <f t="shared" si="85"/>
        <v/>
      </c>
    </row>
    <row r="541" spans="1:19" ht="15" thickTop="1" thickBot="1" x14ac:dyDescent="0.3">
      <c r="A541" s="206" t="s">
        <v>352</v>
      </c>
      <c r="B541" s="206">
        <v>0</v>
      </c>
      <c r="C541" s="173">
        <v>0</v>
      </c>
      <c r="D541" s="199" t="str">
        <f t="shared" si="80"/>
        <v/>
      </c>
      <c r="E541" s="173">
        <v>0</v>
      </c>
      <c r="F541" s="173">
        <v>0</v>
      </c>
      <c r="G541" s="199" t="str">
        <f t="shared" si="81"/>
        <v/>
      </c>
      <c r="H541" s="199" t="str">
        <f t="shared" si="78"/>
        <v/>
      </c>
      <c r="I541" s="199" t="str">
        <f t="shared" si="78"/>
        <v/>
      </c>
      <c r="J541" s="199" t="str">
        <f t="shared" si="82"/>
        <v/>
      </c>
      <c r="K541" s="173">
        <v>0</v>
      </c>
      <c r="L541" s="173">
        <v>0</v>
      </c>
      <c r="M541" s="199" t="str">
        <f t="shared" si="83"/>
        <v/>
      </c>
      <c r="N541" s="173">
        <v>38</v>
      </c>
      <c r="O541" s="173">
        <v>2</v>
      </c>
      <c r="P541" s="199">
        <f t="shared" si="84"/>
        <v>5.2631578947368418E-2</v>
      </c>
      <c r="Q541" s="199">
        <f t="shared" si="79"/>
        <v>-1</v>
      </c>
      <c r="R541" s="199">
        <f t="shared" si="79"/>
        <v>-1</v>
      </c>
      <c r="S541" s="199" t="str">
        <f t="shared" si="85"/>
        <v/>
      </c>
    </row>
    <row r="542" spans="1:19" ht="16.5" thickTop="1" thickBot="1" x14ac:dyDescent="0.3">
      <c r="A542" s="200" t="s">
        <v>346</v>
      </c>
      <c r="B542" s="280">
        <v>0</v>
      </c>
      <c r="C542" s="201">
        <v>0</v>
      </c>
      <c r="D542" s="202" t="str">
        <f t="shared" si="80"/>
        <v/>
      </c>
      <c r="E542" s="203">
        <v>0</v>
      </c>
      <c r="F542" s="201">
        <v>0</v>
      </c>
      <c r="G542" s="202" t="str">
        <f t="shared" si="81"/>
        <v/>
      </c>
      <c r="H542" s="202" t="str">
        <f t="shared" si="78"/>
        <v/>
      </c>
      <c r="I542" s="202" t="str">
        <f t="shared" si="78"/>
        <v/>
      </c>
      <c r="J542" s="204" t="str">
        <f t="shared" si="82"/>
        <v/>
      </c>
      <c r="K542" s="205">
        <v>38</v>
      </c>
      <c r="L542" s="201">
        <v>13</v>
      </c>
      <c r="M542" s="202">
        <f t="shared" si="83"/>
        <v>0.34210526315789475</v>
      </c>
      <c r="N542" s="203">
        <v>0</v>
      </c>
      <c r="O542" s="201">
        <v>0</v>
      </c>
      <c r="P542" s="202" t="str">
        <f t="shared" si="84"/>
        <v/>
      </c>
      <c r="Q542" s="202" t="str">
        <f t="shared" si="79"/>
        <v/>
      </c>
      <c r="R542" s="202" t="str">
        <f t="shared" si="79"/>
        <v/>
      </c>
      <c r="S542" s="204" t="str">
        <f t="shared" si="85"/>
        <v/>
      </c>
    </row>
    <row r="543" spans="1:19" ht="14.25" thickTop="1" x14ac:dyDescent="0.25">
      <c r="A543" s="206" t="s">
        <v>351</v>
      </c>
      <c r="B543" s="206">
        <v>0</v>
      </c>
      <c r="C543" s="173">
        <v>0</v>
      </c>
      <c r="D543" s="199" t="str">
        <f t="shared" si="80"/>
        <v/>
      </c>
      <c r="E543" s="173">
        <v>0</v>
      </c>
      <c r="F543" s="173">
        <v>0</v>
      </c>
      <c r="G543" s="199" t="str">
        <f t="shared" si="81"/>
        <v/>
      </c>
      <c r="H543" s="199" t="str">
        <f t="shared" si="78"/>
        <v/>
      </c>
      <c r="I543" s="199" t="str">
        <f t="shared" si="78"/>
        <v/>
      </c>
      <c r="J543" s="199" t="str">
        <f t="shared" si="82"/>
        <v/>
      </c>
      <c r="K543" s="173">
        <v>19</v>
      </c>
      <c r="L543" s="173">
        <v>0</v>
      </c>
      <c r="M543" s="199">
        <f t="shared" si="83"/>
        <v>0</v>
      </c>
      <c r="N543" s="173">
        <v>0</v>
      </c>
      <c r="O543" s="173">
        <v>0</v>
      </c>
      <c r="P543" s="199" t="str">
        <f t="shared" si="84"/>
        <v/>
      </c>
      <c r="Q543" s="199" t="str">
        <f t="shared" si="79"/>
        <v/>
      </c>
      <c r="R543" s="199" t="str">
        <f t="shared" si="79"/>
        <v/>
      </c>
      <c r="S543" s="199" t="str">
        <f t="shared" si="85"/>
        <v/>
      </c>
    </row>
    <row r="544" spans="1:19" ht="14.25" thickBot="1" x14ac:dyDescent="0.3">
      <c r="A544" s="206" t="s">
        <v>352</v>
      </c>
      <c r="B544" s="206">
        <v>0</v>
      </c>
      <c r="C544" s="173">
        <v>0</v>
      </c>
      <c r="D544" s="199" t="str">
        <f t="shared" si="80"/>
        <v/>
      </c>
      <c r="E544" s="173">
        <v>0</v>
      </c>
      <c r="F544" s="173">
        <v>0</v>
      </c>
      <c r="G544" s="199" t="str">
        <f t="shared" si="81"/>
        <v/>
      </c>
      <c r="H544" s="199" t="str">
        <f t="shared" si="78"/>
        <v/>
      </c>
      <c r="I544" s="199" t="str">
        <f t="shared" si="78"/>
        <v/>
      </c>
      <c r="J544" s="199" t="str">
        <f t="shared" si="82"/>
        <v/>
      </c>
      <c r="K544" s="173">
        <v>19</v>
      </c>
      <c r="L544" s="173">
        <v>13</v>
      </c>
      <c r="M544" s="199">
        <f t="shared" si="83"/>
        <v>0.68421052631578949</v>
      </c>
      <c r="N544" s="173">
        <v>0</v>
      </c>
      <c r="O544" s="173">
        <v>0</v>
      </c>
      <c r="P544" s="199" t="str">
        <f t="shared" si="84"/>
        <v/>
      </c>
      <c r="Q544" s="199" t="str">
        <f t="shared" si="79"/>
        <v/>
      </c>
      <c r="R544" s="199" t="str">
        <f t="shared" si="79"/>
        <v/>
      </c>
      <c r="S544" s="199" t="str">
        <f t="shared" si="85"/>
        <v/>
      </c>
    </row>
    <row r="545" spans="1:19" ht="16.5" thickTop="1" thickBot="1" x14ac:dyDescent="0.3">
      <c r="A545" s="200" t="s">
        <v>505</v>
      </c>
      <c r="B545" s="280">
        <v>0</v>
      </c>
      <c r="C545" s="201">
        <v>0</v>
      </c>
      <c r="D545" s="202" t="str">
        <f t="shared" si="80"/>
        <v/>
      </c>
      <c r="E545" s="203">
        <v>38</v>
      </c>
      <c r="F545" s="201">
        <v>20</v>
      </c>
      <c r="G545" s="202">
        <f t="shared" si="81"/>
        <v>0.52631578947368418</v>
      </c>
      <c r="H545" s="202">
        <f t="shared" si="78"/>
        <v>-1</v>
      </c>
      <c r="I545" s="202">
        <f t="shared" si="78"/>
        <v>-1</v>
      </c>
      <c r="J545" s="204" t="str">
        <f t="shared" si="82"/>
        <v/>
      </c>
      <c r="K545" s="205">
        <v>6</v>
      </c>
      <c r="L545" s="201">
        <v>6</v>
      </c>
      <c r="M545" s="202">
        <f t="shared" si="83"/>
        <v>1</v>
      </c>
      <c r="N545" s="203">
        <v>157</v>
      </c>
      <c r="O545" s="201">
        <v>67</v>
      </c>
      <c r="P545" s="202">
        <f t="shared" si="84"/>
        <v>0.42675159235668791</v>
      </c>
      <c r="Q545" s="202">
        <f t="shared" si="79"/>
        <v>-0.96178343949044587</v>
      </c>
      <c r="R545" s="202">
        <f t="shared" si="79"/>
        <v>-0.91044776119402981</v>
      </c>
      <c r="S545" s="204">
        <f t="shared" si="85"/>
        <v>0.57324840764331209</v>
      </c>
    </row>
    <row r="546" spans="1:19" ht="14.25" thickTop="1" x14ac:dyDescent="0.25">
      <c r="A546" s="206" t="s">
        <v>351</v>
      </c>
      <c r="B546" s="206">
        <v>0</v>
      </c>
      <c r="C546" s="173">
        <v>0</v>
      </c>
      <c r="D546" s="199" t="str">
        <f t="shared" si="80"/>
        <v/>
      </c>
      <c r="E546" s="173">
        <v>38</v>
      </c>
      <c r="F546" s="173">
        <v>20</v>
      </c>
      <c r="G546" s="199">
        <f t="shared" si="81"/>
        <v>0.52631578947368418</v>
      </c>
      <c r="H546" s="199">
        <f t="shared" si="78"/>
        <v>-1</v>
      </c>
      <c r="I546" s="199">
        <f t="shared" si="78"/>
        <v>-1</v>
      </c>
      <c r="J546" s="199" t="str">
        <f t="shared" si="82"/>
        <v/>
      </c>
      <c r="K546" s="173">
        <v>6</v>
      </c>
      <c r="L546" s="173">
        <v>6</v>
      </c>
      <c r="M546" s="199">
        <f t="shared" si="83"/>
        <v>1</v>
      </c>
      <c r="N546" s="173">
        <v>62</v>
      </c>
      <c r="O546" s="173">
        <v>25</v>
      </c>
      <c r="P546" s="199">
        <f t="shared" si="84"/>
        <v>0.40322580645161288</v>
      </c>
      <c r="Q546" s="199">
        <f t="shared" si="79"/>
        <v>-0.90322580645161288</v>
      </c>
      <c r="R546" s="199">
        <f t="shared" si="79"/>
        <v>-0.76</v>
      </c>
      <c r="S546" s="199">
        <f t="shared" si="85"/>
        <v>0.59677419354838712</v>
      </c>
    </row>
    <row r="547" spans="1:19" ht="14.25" thickBot="1" x14ac:dyDescent="0.3">
      <c r="A547" s="206" t="s">
        <v>352</v>
      </c>
      <c r="B547" s="206">
        <v>0</v>
      </c>
      <c r="C547" s="173">
        <v>0</v>
      </c>
      <c r="D547" s="199" t="str">
        <f t="shared" si="80"/>
        <v/>
      </c>
      <c r="E547" s="173">
        <v>0</v>
      </c>
      <c r="F547" s="173">
        <v>0</v>
      </c>
      <c r="G547" s="199" t="str">
        <f t="shared" si="81"/>
        <v/>
      </c>
      <c r="H547" s="199" t="str">
        <f t="shared" si="78"/>
        <v/>
      </c>
      <c r="I547" s="199" t="str">
        <f t="shared" si="78"/>
        <v/>
      </c>
      <c r="J547" s="199" t="str">
        <f t="shared" si="82"/>
        <v/>
      </c>
      <c r="K547" s="173">
        <v>0</v>
      </c>
      <c r="L547" s="173">
        <v>0</v>
      </c>
      <c r="M547" s="199" t="str">
        <f t="shared" si="83"/>
        <v/>
      </c>
      <c r="N547" s="173">
        <v>95</v>
      </c>
      <c r="O547" s="173">
        <v>42</v>
      </c>
      <c r="P547" s="199">
        <f t="shared" si="84"/>
        <v>0.44210526315789472</v>
      </c>
      <c r="Q547" s="199">
        <f t="shared" si="79"/>
        <v>-1</v>
      </c>
      <c r="R547" s="199">
        <f t="shared" si="79"/>
        <v>-1</v>
      </c>
      <c r="S547" s="199" t="str">
        <f t="shared" si="85"/>
        <v/>
      </c>
    </row>
    <row r="548" spans="1:19" ht="16.5" thickTop="1" thickBot="1" x14ac:dyDescent="0.3">
      <c r="A548" s="200" t="s">
        <v>492</v>
      </c>
      <c r="B548" s="280">
        <v>0</v>
      </c>
      <c r="C548" s="201">
        <v>0</v>
      </c>
      <c r="D548" s="202" t="str">
        <f t="shared" si="80"/>
        <v/>
      </c>
      <c r="E548" s="203">
        <v>0</v>
      </c>
      <c r="F548" s="201">
        <v>0</v>
      </c>
      <c r="G548" s="202" t="str">
        <f t="shared" si="81"/>
        <v/>
      </c>
      <c r="H548" s="202" t="str">
        <f t="shared" si="78"/>
        <v/>
      </c>
      <c r="I548" s="202" t="str">
        <f t="shared" si="78"/>
        <v/>
      </c>
      <c r="J548" s="204" t="str">
        <f t="shared" si="82"/>
        <v/>
      </c>
      <c r="K548" s="205">
        <v>0</v>
      </c>
      <c r="L548" s="201">
        <v>0</v>
      </c>
      <c r="M548" s="202" t="str">
        <f t="shared" si="83"/>
        <v/>
      </c>
      <c r="N548" s="203">
        <v>98</v>
      </c>
      <c r="O548" s="201">
        <v>0</v>
      </c>
      <c r="P548" s="202">
        <f t="shared" si="84"/>
        <v>0</v>
      </c>
      <c r="Q548" s="202">
        <f t="shared" si="79"/>
        <v>-1</v>
      </c>
      <c r="R548" s="202" t="str">
        <f t="shared" si="79"/>
        <v/>
      </c>
      <c r="S548" s="204" t="str">
        <f t="shared" si="85"/>
        <v/>
      </c>
    </row>
    <row r="549" spans="1:19" ht="15" thickTop="1" thickBot="1" x14ac:dyDescent="0.3">
      <c r="A549" s="206" t="s">
        <v>349</v>
      </c>
      <c r="B549" s="206">
        <v>0</v>
      </c>
      <c r="C549" s="173">
        <v>0</v>
      </c>
      <c r="D549" s="199" t="str">
        <f t="shared" si="80"/>
        <v/>
      </c>
      <c r="E549" s="173">
        <v>0</v>
      </c>
      <c r="F549" s="173">
        <v>0</v>
      </c>
      <c r="G549" s="199" t="str">
        <f t="shared" si="81"/>
        <v/>
      </c>
      <c r="H549" s="199" t="str">
        <f t="shared" si="78"/>
        <v/>
      </c>
      <c r="I549" s="199" t="str">
        <f t="shared" si="78"/>
        <v/>
      </c>
      <c r="J549" s="199" t="str">
        <f t="shared" si="82"/>
        <v/>
      </c>
      <c r="K549" s="173">
        <v>0</v>
      </c>
      <c r="L549" s="173">
        <v>0</v>
      </c>
      <c r="M549" s="199" t="str">
        <f t="shared" si="83"/>
        <v/>
      </c>
      <c r="N549" s="173">
        <v>98</v>
      </c>
      <c r="O549" s="173">
        <v>0</v>
      </c>
      <c r="P549" s="199">
        <f t="shared" si="84"/>
        <v>0</v>
      </c>
      <c r="Q549" s="199">
        <f t="shared" si="79"/>
        <v>-1</v>
      </c>
      <c r="R549" s="199" t="str">
        <f t="shared" si="79"/>
        <v/>
      </c>
      <c r="S549" s="199" t="str">
        <f t="shared" si="85"/>
        <v/>
      </c>
    </row>
    <row r="550" spans="1:19" ht="16.5" thickTop="1" thickBot="1" x14ac:dyDescent="0.3">
      <c r="A550" s="200" t="s">
        <v>478</v>
      </c>
      <c r="B550" s="280">
        <v>0</v>
      </c>
      <c r="C550" s="201">
        <v>0</v>
      </c>
      <c r="D550" s="202" t="str">
        <f t="shared" si="80"/>
        <v/>
      </c>
      <c r="E550" s="203">
        <v>0</v>
      </c>
      <c r="F550" s="201">
        <v>0</v>
      </c>
      <c r="G550" s="202" t="str">
        <f t="shared" si="81"/>
        <v/>
      </c>
      <c r="H550" s="202" t="str">
        <f t="shared" si="78"/>
        <v/>
      </c>
      <c r="I550" s="202" t="str">
        <f t="shared" si="78"/>
        <v/>
      </c>
      <c r="J550" s="204" t="str">
        <f t="shared" si="82"/>
        <v/>
      </c>
      <c r="K550" s="205">
        <v>38</v>
      </c>
      <c r="L550" s="201">
        <v>0</v>
      </c>
      <c r="M550" s="202">
        <f t="shared" si="83"/>
        <v>0</v>
      </c>
      <c r="N550" s="203">
        <v>0</v>
      </c>
      <c r="O550" s="201">
        <v>0</v>
      </c>
      <c r="P550" s="202" t="str">
        <f t="shared" si="84"/>
        <v/>
      </c>
      <c r="Q550" s="202" t="str">
        <f t="shared" si="79"/>
        <v/>
      </c>
      <c r="R550" s="202" t="str">
        <f t="shared" si="79"/>
        <v/>
      </c>
      <c r="S550" s="204" t="str">
        <f t="shared" si="85"/>
        <v/>
      </c>
    </row>
    <row r="551" spans="1:19" ht="15" thickTop="1" thickBot="1" x14ac:dyDescent="0.3">
      <c r="A551" s="206" t="s">
        <v>352</v>
      </c>
      <c r="B551" s="206">
        <v>0</v>
      </c>
      <c r="C551" s="173">
        <v>0</v>
      </c>
      <c r="D551" s="199" t="str">
        <f t="shared" si="80"/>
        <v/>
      </c>
      <c r="E551" s="173">
        <v>0</v>
      </c>
      <c r="F551" s="173">
        <v>0</v>
      </c>
      <c r="G551" s="199" t="str">
        <f t="shared" si="81"/>
        <v/>
      </c>
      <c r="H551" s="199" t="str">
        <f t="shared" si="78"/>
        <v/>
      </c>
      <c r="I551" s="199" t="str">
        <f t="shared" si="78"/>
        <v/>
      </c>
      <c r="J551" s="199" t="str">
        <f t="shared" si="82"/>
        <v/>
      </c>
      <c r="K551" s="173">
        <v>38</v>
      </c>
      <c r="L551" s="173">
        <v>0</v>
      </c>
      <c r="M551" s="199">
        <f t="shared" si="83"/>
        <v>0</v>
      </c>
      <c r="N551" s="173">
        <v>0</v>
      </c>
      <c r="O551" s="173">
        <v>0</v>
      </c>
      <c r="P551" s="199" t="str">
        <f t="shared" si="84"/>
        <v/>
      </c>
      <c r="Q551" s="199" t="str">
        <f t="shared" si="79"/>
        <v/>
      </c>
      <c r="R551" s="199" t="str">
        <f t="shared" si="79"/>
        <v/>
      </c>
      <c r="S551" s="199" t="str">
        <f t="shared" si="85"/>
        <v/>
      </c>
    </row>
    <row r="552" spans="1:19" ht="16.5" thickTop="1" thickBot="1" x14ac:dyDescent="0.3">
      <c r="A552" s="200" t="s">
        <v>381</v>
      </c>
      <c r="B552" s="280">
        <v>0</v>
      </c>
      <c r="C552" s="201">
        <v>0</v>
      </c>
      <c r="D552" s="202" t="str">
        <f t="shared" si="80"/>
        <v/>
      </c>
      <c r="E552" s="203">
        <v>1292</v>
      </c>
      <c r="F552" s="201">
        <v>1146</v>
      </c>
      <c r="G552" s="202">
        <f t="shared" si="81"/>
        <v>0.88699690402476783</v>
      </c>
      <c r="H552" s="202">
        <f t="shared" si="78"/>
        <v>-1</v>
      </c>
      <c r="I552" s="202">
        <f t="shared" si="78"/>
        <v>-1</v>
      </c>
      <c r="J552" s="204" t="str">
        <f t="shared" si="82"/>
        <v/>
      </c>
      <c r="K552" s="205">
        <v>3563</v>
      </c>
      <c r="L552" s="201">
        <v>3022</v>
      </c>
      <c r="M552" s="202">
        <f t="shared" si="83"/>
        <v>0.84816166152118999</v>
      </c>
      <c r="N552" s="203">
        <v>13085</v>
      </c>
      <c r="O552" s="201">
        <v>10333</v>
      </c>
      <c r="P552" s="202">
        <f t="shared" si="84"/>
        <v>0.78968284294994273</v>
      </c>
      <c r="Q552" s="202">
        <f t="shared" si="79"/>
        <v>-0.72770347726404272</v>
      </c>
      <c r="R552" s="202">
        <f t="shared" si="79"/>
        <v>-0.70753895286944735</v>
      </c>
      <c r="S552" s="204">
        <f t="shared" si="85"/>
        <v>5.847881857124726E-2</v>
      </c>
    </row>
    <row r="553" spans="1:19" ht="15" thickTop="1" thickBot="1" x14ac:dyDescent="0.3">
      <c r="A553" s="206" t="s">
        <v>353</v>
      </c>
      <c r="B553" s="206">
        <v>0</v>
      </c>
      <c r="C553" s="173">
        <v>0</v>
      </c>
      <c r="D553" s="199" t="str">
        <f t="shared" si="80"/>
        <v/>
      </c>
      <c r="E553" s="173">
        <v>1292</v>
      </c>
      <c r="F553" s="173">
        <v>1146</v>
      </c>
      <c r="G553" s="199">
        <f t="shared" si="81"/>
        <v>0.88699690402476783</v>
      </c>
      <c r="H553" s="199">
        <f t="shared" si="78"/>
        <v>-1</v>
      </c>
      <c r="I553" s="199">
        <f t="shared" si="78"/>
        <v>-1</v>
      </c>
      <c r="J553" s="199" t="str">
        <f t="shared" si="82"/>
        <v/>
      </c>
      <c r="K553" s="173">
        <v>3563</v>
      </c>
      <c r="L553" s="173">
        <v>3022</v>
      </c>
      <c r="M553" s="199">
        <f t="shared" si="83"/>
        <v>0.84816166152118999</v>
      </c>
      <c r="N553" s="173">
        <v>13085</v>
      </c>
      <c r="O553" s="173">
        <v>10333</v>
      </c>
      <c r="P553" s="199">
        <f t="shared" si="84"/>
        <v>0.78968284294994273</v>
      </c>
      <c r="Q553" s="199">
        <f t="shared" si="79"/>
        <v>-0.72770347726404272</v>
      </c>
      <c r="R553" s="199">
        <f t="shared" si="79"/>
        <v>-0.70753895286944735</v>
      </c>
      <c r="S553" s="199">
        <f t="shared" si="85"/>
        <v>5.847881857124726E-2</v>
      </c>
    </row>
    <row r="554" spans="1:19" ht="16.5" thickTop="1" thickBot="1" x14ac:dyDescent="0.3">
      <c r="A554" s="200" t="s">
        <v>507</v>
      </c>
      <c r="B554" s="280">
        <v>0</v>
      </c>
      <c r="C554" s="201">
        <v>0</v>
      </c>
      <c r="D554" s="202" t="str">
        <f t="shared" si="80"/>
        <v/>
      </c>
      <c r="E554" s="203">
        <v>0</v>
      </c>
      <c r="F554" s="201">
        <v>0</v>
      </c>
      <c r="G554" s="202" t="str">
        <f t="shared" si="81"/>
        <v/>
      </c>
      <c r="H554" s="202" t="str">
        <f t="shared" si="78"/>
        <v/>
      </c>
      <c r="I554" s="202" t="str">
        <f t="shared" si="78"/>
        <v/>
      </c>
      <c r="J554" s="204" t="str">
        <f t="shared" si="82"/>
        <v/>
      </c>
      <c r="K554" s="205">
        <v>57</v>
      </c>
      <c r="L554" s="201">
        <v>4</v>
      </c>
      <c r="M554" s="202">
        <f t="shared" si="83"/>
        <v>7.0175438596491224E-2</v>
      </c>
      <c r="N554" s="203">
        <v>114</v>
      </c>
      <c r="O554" s="201">
        <v>0</v>
      </c>
      <c r="P554" s="202">
        <f t="shared" si="84"/>
        <v>0</v>
      </c>
      <c r="Q554" s="202">
        <f t="shared" si="79"/>
        <v>-0.5</v>
      </c>
      <c r="R554" s="202" t="str">
        <f t="shared" si="79"/>
        <v/>
      </c>
      <c r="S554" s="204">
        <f t="shared" si="85"/>
        <v>7.0175438596491224E-2</v>
      </c>
    </row>
    <row r="555" spans="1:19" ht="15" thickTop="1" thickBot="1" x14ac:dyDescent="0.3">
      <c r="A555" s="206" t="s">
        <v>351</v>
      </c>
      <c r="B555" s="206">
        <v>0</v>
      </c>
      <c r="C555" s="173">
        <v>0</v>
      </c>
      <c r="D555" s="199" t="str">
        <f t="shared" si="80"/>
        <v/>
      </c>
      <c r="E555" s="173">
        <v>0</v>
      </c>
      <c r="F555" s="173">
        <v>0</v>
      </c>
      <c r="G555" s="199" t="str">
        <f t="shared" si="81"/>
        <v/>
      </c>
      <c r="H555" s="199" t="str">
        <f t="shared" si="78"/>
        <v/>
      </c>
      <c r="I555" s="199" t="str">
        <f t="shared" si="78"/>
        <v/>
      </c>
      <c r="J555" s="199" t="str">
        <f t="shared" si="82"/>
        <v/>
      </c>
      <c r="K555" s="173">
        <v>57</v>
      </c>
      <c r="L555" s="173">
        <v>4</v>
      </c>
      <c r="M555" s="199">
        <f t="shared" si="83"/>
        <v>7.0175438596491224E-2</v>
      </c>
      <c r="N555" s="173">
        <v>114</v>
      </c>
      <c r="O555" s="173">
        <v>0</v>
      </c>
      <c r="P555" s="199">
        <f t="shared" si="84"/>
        <v>0</v>
      </c>
      <c r="Q555" s="199">
        <f t="shared" si="79"/>
        <v>-0.5</v>
      </c>
      <c r="R555" s="199" t="str">
        <f t="shared" si="79"/>
        <v/>
      </c>
      <c r="S555" s="199">
        <f t="shared" si="85"/>
        <v>7.0175438596491224E-2</v>
      </c>
    </row>
    <row r="556" spans="1:19" ht="16.5" thickTop="1" thickBot="1" x14ac:dyDescent="0.3">
      <c r="A556" s="200" t="s">
        <v>509</v>
      </c>
      <c r="B556" s="280">
        <v>0</v>
      </c>
      <c r="C556" s="201">
        <v>0</v>
      </c>
      <c r="D556" s="202" t="str">
        <f t="shared" si="80"/>
        <v/>
      </c>
      <c r="E556" s="203">
        <v>0</v>
      </c>
      <c r="F556" s="201">
        <v>0</v>
      </c>
      <c r="G556" s="202" t="str">
        <f t="shared" si="81"/>
        <v/>
      </c>
      <c r="H556" s="202" t="str">
        <f t="shared" ref="H556:I619" si="86">IFERROR(B556/E556-1,"")</f>
        <v/>
      </c>
      <c r="I556" s="202" t="str">
        <f t="shared" si="86"/>
        <v/>
      </c>
      <c r="J556" s="204" t="str">
        <f t="shared" si="82"/>
        <v/>
      </c>
      <c r="K556" s="205">
        <v>0</v>
      </c>
      <c r="L556" s="201">
        <v>0</v>
      </c>
      <c r="M556" s="202" t="str">
        <f t="shared" si="83"/>
        <v/>
      </c>
      <c r="N556" s="203">
        <v>19</v>
      </c>
      <c r="O556" s="201">
        <v>3</v>
      </c>
      <c r="P556" s="202">
        <f t="shared" si="84"/>
        <v>0.15789473684210525</v>
      </c>
      <c r="Q556" s="202">
        <f t="shared" ref="Q556:R619" si="87">IFERROR(K556/N556-1,"")</f>
        <v>-1</v>
      </c>
      <c r="R556" s="202">
        <f t="shared" si="87"/>
        <v>-1</v>
      </c>
      <c r="S556" s="204" t="str">
        <f t="shared" si="85"/>
        <v/>
      </c>
    </row>
    <row r="557" spans="1:19" ht="15" thickTop="1" thickBot="1" x14ac:dyDescent="0.3">
      <c r="A557" s="206" t="s">
        <v>351</v>
      </c>
      <c r="B557" s="206">
        <v>0</v>
      </c>
      <c r="C557" s="173">
        <v>0</v>
      </c>
      <c r="D557" s="199" t="str">
        <f t="shared" si="80"/>
        <v/>
      </c>
      <c r="E557" s="173">
        <v>0</v>
      </c>
      <c r="F557" s="173">
        <v>0</v>
      </c>
      <c r="G557" s="199" t="str">
        <f t="shared" si="81"/>
        <v/>
      </c>
      <c r="H557" s="199" t="str">
        <f t="shared" si="86"/>
        <v/>
      </c>
      <c r="I557" s="199" t="str">
        <f t="shared" si="86"/>
        <v/>
      </c>
      <c r="J557" s="199" t="str">
        <f t="shared" si="82"/>
        <v/>
      </c>
      <c r="K557" s="173">
        <v>0</v>
      </c>
      <c r="L557" s="173">
        <v>0</v>
      </c>
      <c r="M557" s="199" t="str">
        <f t="shared" si="83"/>
        <v/>
      </c>
      <c r="N557" s="173">
        <v>19</v>
      </c>
      <c r="O557" s="173">
        <v>3</v>
      </c>
      <c r="P557" s="199">
        <f t="shared" si="84"/>
        <v>0.15789473684210525</v>
      </c>
      <c r="Q557" s="199">
        <f t="shared" si="87"/>
        <v>-1</v>
      </c>
      <c r="R557" s="199">
        <f t="shared" si="87"/>
        <v>-1</v>
      </c>
      <c r="S557" s="199" t="str">
        <f t="shared" si="85"/>
        <v/>
      </c>
    </row>
    <row r="558" spans="1:19" ht="16.5" thickTop="1" thickBot="1" x14ac:dyDescent="0.3">
      <c r="A558" s="200" t="s">
        <v>606</v>
      </c>
      <c r="B558" s="280">
        <v>0</v>
      </c>
      <c r="C558" s="201">
        <v>0</v>
      </c>
      <c r="D558" s="202" t="str">
        <f t="shared" si="80"/>
        <v/>
      </c>
      <c r="E558" s="203">
        <v>0</v>
      </c>
      <c r="F558" s="201">
        <v>0</v>
      </c>
      <c r="G558" s="202" t="str">
        <f t="shared" si="81"/>
        <v/>
      </c>
      <c r="H558" s="202" t="str">
        <f t="shared" si="86"/>
        <v/>
      </c>
      <c r="I558" s="202" t="str">
        <f t="shared" si="86"/>
        <v/>
      </c>
      <c r="J558" s="204" t="str">
        <f t="shared" si="82"/>
        <v/>
      </c>
      <c r="K558" s="205">
        <v>0</v>
      </c>
      <c r="L558" s="201">
        <v>0</v>
      </c>
      <c r="M558" s="202" t="str">
        <f t="shared" si="83"/>
        <v/>
      </c>
      <c r="N558" s="203">
        <v>284</v>
      </c>
      <c r="O558" s="201">
        <v>107</v>
      </c>
      <c r="P558" s="202">
        <f t="shared" si="84"/>
        <v>0.37676056338028169</v>
      </c>
      <c r="Q558" s="202">
        <f t="shared" si="87"/>
        <v>-1</v>
      </c>
      <c r="R558" s="202">
        <f t="shared" si="87"/>
        <v>-1</v>
      </c>
      <c r="S558" s="204" t="str">
        <f t="shared" si="85"/>
        <v/>
      </c>
    </row>
    <row r="559" spans="1:19" ht="15" thickTop="1" thickBot="1" x14ac:dyDescent="0.3">
      <c r="A559" s="206" t="s">
        <v>349</v>
      </c>
      <c r="B559" s="206">
        <v>0</v>
      </c>
      <c r="C559" s="173">
        <v>0</v>
      </c>
      <c r="D559" s="199" t="str">
        <f t="shared" si="80"/>
        <v/>
      </c>
      <c r="E559" s="173">
        <v>0</v>
      </c>
      <c r="F559" s="173">
        <v>0</v>
      </c>
      <c r="G559" s="199" t="str">
        <f t="shared" si="81"/>
        <v/>
      </c>
      <c r="H559" s="199" t="str">
        <f t="shared" si="86"/>
        <v/>
      </c>
      <c r="I559" s="199" t="str">
        <f t="shared" si="86"/>
        <v/>
      </c>
      <c r="J559" s="199" t="str">
        <f t="shared" si="82"/>
        <v/>
      </c>
      <c r="K559" s="173">
        <v>0</v>
      </c>
      <c r="L559" s="173">
        <v>0</v>
      </c>
      <c r="M559" s="199" t="str">
        <f t="shared" si="83"/>
        <v/>
      </c>
      <c r="N559" s="173">
        <v>284</v>
      </c>
      <c r="O559" s="173">
        <v>107</v>
      </c>
      <c r="P559" s="199">
        <f t="shared" si="84"/>
        <v>0.37676056338028169</v>
      </c>
      <c r="Q559" s="199">
        <f t="shared" si="87"/>
        <v>-1</v>
      </c>
      <c r="R559" s="199">
        <f t="shared" si="87"/>
        <v>-1</v>
      </c>
      <c r="S559" s="199" t="str">
        <f t="shared" si="85"/>
        <v/>
      </c>
    </row>
    <row r="560" spans="1:19" ht="16.5" thickTop="1" thickBot="1" x14ac:dyDescent="0.3">
      <c r="A560" s="200" t="s">
        <v>609</v>
      </c>
      <c r="B560" s="280">
        <v>0</v>
      </c>
      <c r="C560" s="201">
        <v>0</v>
      </c>
      <c r="D560" s="202" t="str">
        <f t="shared" si="80"/>
        <v/>
      </c>
      <c r="E560" s="203">
        <v>0</v>
      </c>
      <c r="F560" s="201">
        <v>0</v>
      </c>
      <c r="G560" s="202" t="str">
        <f t="shared" si="81"/>
        <v/>
      </c>
      <c r="H560" s="202" t="str">
        <f t="shared" si="86"/>
        <v/>
      </c>
      <c r="I560" s="202" t="str">
        <f t="shared" si="86"/>
        <v/>
      </c>
      <c r="J560" s="204" t="str">
        <f t="shared" si="82"/>
        <v/>
      </c>
      <c r="K560" s="205">
        <v>150</v>
      </c>
      <c r="L560" s="201">
        <v>63</v>
      </c>
      <c r="M560" s="202">
        <f t="shared" si="83"/>
        <v>0.42</v>
      </c>
      <c r="N560" s="203">
        <v>0</v>
      </c>
      <c r="O560" s="201">
        <v>0</v>
      </c>
      <c r="P560" s="202" t="str">
        <f t="shared" si="84"/>
        <v/>
      </c>
      <c r="Q560" s="202" t="str">
        <f t="shared" si="87"/>
        <v/>
      </c>
      <c r="R560" s="202" t="str">
        <f t="shared" si="87"/>
        <v/>
      </c>
      <c r="S560" s="204" t="str">
        <f t="shared" si="85"/>
        <v/>
      </c>
    </row>
    <row r="561" spans="1:19" ht="15" thickTop="1" thickBot="1" x14ac:dyDescent="0.3">
      <c r="A561" s="206" t="s">
        <v>84</v>
      </c>
      <c r="B561" s="206">
        <v>0</v>
      </c>
      <c r="C561" s="173">
        <v>0</v>
      </c>
      <c r="D561" s="199" t="str">
        <f t="shared" si="80"/>
        <v/>
      </c>
      <c r="E561" s="173">
        <v>0</v>
      </c>
      <c r="F561" s="173">
        <v>0</v>
      </c>
      <c r="G561" s="199" t="str">
        <f t="shared" si="81"/>
        <v/>
      </c>
      <c r="H561" s="199" t="str">
        <f t="shared" si="86"/>
        <v/>
      </c>
      <c r="I561" s="199" t="str">
        <f t="shared" si="86"/>
        <v/>
      </c>
      <c r="J561" s="199" t="str">
        <f t="shared" si="82"/>
        <v/>
      </c>
      <c r="K561" s="173">
        <v>150</v>
      </c>
      <c r="L561" s="173">
        <v>63</v>
      </c>
      <c r="M561" s="199">
        <f t="shared" si="83"/>
        <v>0.42</v>
      </c>
      <c r="N561" s="173">
        <v>0</v>
      </c>
      <c r="O561" s="173">
        <v>0</v>
      </c>
      <c r="P561" s="199" t="str">
        <f t="shared" si="84"/>
        <v/>
      </c>
      <c r="Q561" s="199" t="str">
        <f t="shared" si="87"/>
        <v/>
      </c>
      <c r="R561" s="199" t="str">
        <f t="shared" si="87"/>
        <v/>
      </c>
      <c r="S561" s="199" t="str">
        <f t="shared" si="85"/>
        <v/>
      </c>
    </row>
    <row r="562" spans="1:19" ht="16.5" thickTop="1" thickBot="1" x14ac:dyDescent="0.3">
      <c r="A562" s="200" t="s">
        <v>513</v>
      </c>
      <c r="B562" s="280">
        <v>0</v>
      </c>
      <c r="C562" s="201">
        <v>0</v>
      </c>
      <c r="D562" s="202" t="str">
        <f t="shared" si="80"/>
        <v/>
      </c>
      <c r="E562" s="203">
        <v>0</v>
      </c>
      <c r="F562" s="201">
        <v>0</v>
      </c>
      <c r="G562" s="202" t="str">
        <f t="shared" si="81"/>
        <v/>
      </c>
      <c r="H562" s="202" t="str">
        <f t="shared" si="86"/>
        <v/>
      </c>
      <c r="I562" s="202" t="str">
        <f t="shared" si="86"/>
        <v/>
      </c>
      <c r="J562" s="204" t="str">
        <f t="shared" si="82"/>
        <v/>
      </c>
      <c r="K562" s="205">
        <v>223</v>
      </c>
      <c r="L562" s="201">
        <v>18</v>
      </c>
      <c r="M562" s="202">
        <f t="shared" si="83"/>
        <v>8.0717488789237665E-2</v>
      </c>
      <c r="N562" s="203">
        <v>266</v>
      </c>
      <c r="O562" s="201">
        <v>50</v>
      </c>
      <c r="P562" s="202">
        <f t="shared" si="84"/>
        <v>0.18796992481203006</v>
      </c>
      <c r="Q562" s="202">
        <f t="shared" si="87"/>
        <v>-0.16165413533834583</v>
      </c>
      <c r="R562" s="202">
        <f t="shared" si="87"/>
        <v>-0.64</v>
      </c>
      <c r="S562" s="204">
        <f t="shared" si="85"/>
        <v>-0.1072524360227924</v>
      </c>
    </row>
    <row r="563" spans="1:19" ht="14.25" thickTop="1" x14ac:dyDescent="0.25">
      <c r="A563" s="206" t="s">
        <v>351</v>
      </c>
      <c r="B563" s="206">
        <v>0</v>
      </c>
      <c r="C563" s="173">
        <v>0</v>
      </c>
      <c r="D563" s="199" t="str">
        <f t="shared" si="80"/>
        <v/>
      </c>
      <c r="E563" s="173">
        <v>0</v>
      </c>
      <c r="F563" s="173">
        <v>0</v>
      </c>
      <c r="G563" s="199" t="str">
        <f t="shared" si="81"/>
        <v/>
      </c>
      <c r="H563" s="199" t="str">
        <f t="shared" si="86"/>
        <v/>
      </c>
      <c r="I563" s="199" t="str">
        <f t="shared" si="86"/>
        <v/>
      </c>
      <c r="J563" s="199" t="str">
        <f t="shared" si="82"/>
        <v/>
      </c>
      <c r="K563" s="173">
        <v>223</v>
      </c>
      <c r="L563" s="173">
        <v>18</v>
      </c>
      <c r="M563" s="199">
        <f t="shared" si="83"/>
        <v>8.0717488789237665E-2</v>
      </c>
      <c r="N563" s="173">
        <v>38</v>
      </c>
      <c r="O563" s="173">
        <v>17</v>
      </c>
      <c r="P563" s="199">
        <f t="shared" si="84"/>
        <v>0.44736842105263158</v>
      </c>
      <c r="Q563" s="199">
        <f t="shared" si="87"/>
        <v>4.8684210526315788</v>
      </c>
      <c r="R563" s="199">
        <f t="shared" si="87"/>
        <v>5.8823529411764719E-2</v>
      </c>
      <c r="S563" s="199">
        <f t="shared" si="85"/>
        <v>-0.3666509322633939</v>
      </c>
    </row>
    <row r="564" spans="1:19" ht="14.25" thickBot="1" x14ac:dyDescent="0.3">
      <c r="A564" s="206" t="s">
        <v>352</v>
      </c>
      <c r="B564" s="206">
        <v>0</v>
      </c>
      <c r="C564" s="173">
        <v>0</v>
      </c>
      <c r="D564" s="199" t="str">
        <f t="shared" si="80"/>
        <v/>
      </c>
      <c r="E564" s="173">
        <v>0</v>
      </c>
      <c r="F564" s="173">
        <v>0</v>
      </c>
      <c r="G564" s="199" t="str">
        <f t="shared" si="81"/>
        <v/>
      </c>
      <c r="H564" s="199" t="str">
        <f t="shared" si="86"/>
        <v/>
      </c>
      <c r="I564" s="199" t="str">
        <f t="shared" si="86"/>
        <v/>
      </c>
      <c r="J564" s="199" t="str">
        <f t="shared" si="82"/>
        <v/>
      </c>
      <c r="K564" s="173">
        <v>0</v>
      </c>
      <c r="L564" s="173">
        <v>0</v>
      </c>
      <c r="M564" s="199" t="str">
        <f t="shared" si="83"/>
        <v/>
      </c>
      <c r="N564" s="173">
        <v>228</v>
      </c>
      <c r="O564" s="173">
        <v>33</v>
      </c>
      <c r="P564" s="199">
        <f t="shared" si="84"/>
        <v>0.14473684210526316</v>
      </c>
      <c r="Q564" s="199">
        <f t="shared" si="87"/>
        <v>-1</v>
      </c>
      <c r="R564" s="199">
        <f t="shared" si="87"/>
        <v>-1</v>
      </c>
      <c r="S564" s="199" t="str">
        <f t="shared" si="85"/>
        <v/>
      </c>
    </row>
    <row r="565" spans="1:19" ht="16.5" thickTop="1" thickBot="1" x14ac:dyDescent="0.3">
      <c r="A565" s="200" t="s">
        <v>405</v>
      </c>
      <c r="B565" s="280">
        <v>0</v>
      </c>
      <c r="C565" s="201">
        <v>0</v>
      </c>
      <c r="D565" s="202" t="str">
        <f t="shared" si="80"/>
        <v/>
      </c>
      <c r="E565" s="203">
        <v>0</v>
      </c>
      <c r="F565" s="201">
        <v>0</v>
      </c>
      <c r="G565" s="202" t="str">
        <f t="shared" si="81"/>
        <v/>
      </c>
      <c r="H565" s="202" t="str">
        <f t="shared" si="86"/>
        <v/>
      </c>
      <c r="I565" s="202" t="str">
        <f t="shared" si="86"/>
        <v/>
      </c>
      <c r="J565" s="204" t="str">
        <f t="shared" si="82"/>
        <v/>
      </c>
      <c r="K565" s="205">
        <v>0</v>
      </c>
      <c r="L565" s="201">
        <v>0</v>
      </c>
      <c r="M565" s="202" t="str">
        <f t="shared" si="83"/>
        <v/>
      </c>
      <c r="N565" s="203">
        <v>57</v>
      </c>
      <c r="O565" s="201">
        <v>10</v>
      </c>
      <c r="P565" s="202">
        <f t="shared" si="84"/>
        <v>0.17543859649122806</v>
      </c>
      <c r="Q565" s="202">
        <f t="shared" si="87"/>
        <v>-1</v>
      </c>
      <c r="R565" s="202">
        <f t="shared" si="87"/>
        <v>-1</v>
      </c>
      <c r="S565" s="204" t="str">
        <f t="shared" si="85"/>
        <v/>
      </c>
    </row>
    <row r="566" spans="1:19" ht="14.25" thickTop="1" x14ac:dyDescent="0.25">
      <c r="A566" s="206" t="s">
        <v>351</v>
      </c>
      <c r="B566" s="206">
        <v>0</v>
      </c>
      <c r="C566" s="173">
        <v>0</v>
      </c>
      <c r="D566" s="199" t="str">
        <f t="shared" si="80"/>
        <v/>
      </c>
      <c r="E566" s="173">
        <v>0</v>
      </c>
      <c r="F566" s="173">
        <v>0</v>
      </c>
      <c r="G566" s="199" t="str">
        <f t="shared" si="81"/>
        <v/>
      </c>
      <c r="H566" s="199" t="str">
        <f t="shared" si="86"/>
        <v/>
      </c>
      <c r="I566" s="199" t="str">
        <f t="shared" si="86"/>
        <v/>
      </c>
      <c r="J566" s="199" t="str">
        <f t="shared" si="82"/>
        <v/>
      </c>
      <c r="K566" s="173">
        <v>0</v>
      </c>
      <c r="L566" s="173">
        <v>0</v>
      </c>
      <c r="M566" s="199" t="str">
        <f t="shared" si="83"/>
        <v/>
      </c>
      <c r="N566" s="173">
        <v>19</v>
      </c>
      <c r="O566" s="173">
        <v>10</v>
      </c>
      <c r="P566" s="199">
        <f t="shared" si="84"/>
        <v>0.52631578947368418</v>
      </c>
      <c r="Q566" s="199">
        <f t="shared" si="87"/>
        <v>-1</v>
      </c>
      <c r="R566" s="199">
        <f t="shared" si="87"/>
        <v>-1</v>
      </c>
      <c r="S566" s="199" t="str">
        <f t="shared" si="85"/>
        <v/>
      </c>
    </row>
    <row r="567" spans="1:19" ht="14.25" thickBot="1" x14ac:dyDescent="0.3">
      <c r="A567" s="206" t="s">
        <v>352</v>
      </c>
      <c r="B567" s="206">
        <v>0</v>
      </c>
      <c r="C567" s="173">
        <v>0</v>
      </c>
      <c r="D567" s="199" t="str">
        <f t="shared" si="80"/>
        <v/>
      </c>
      <c r="E567" s="173">
        <v>0</v>
      </c>
      <c r="F567" s="173">
        <v>0</v>
      </c>
      <c r="G567" s="199" t="str">
        <f t="shared" si="81"/>
        <v/>
      </c>
      <c r="H567" s="199" t="str">
        <f t="shared" si="86"/>
        <v/>
      </c>
      <c r="I567" s="199" t="str">
        <f t="shared" si="86"/>
        <v/>
      </c>
      <c r="J567" s="199" t="str">
        <f t="shared" si="82"/>
        <v/>
      </c>
      <c r="K567" s="173">
        <v>0</v>
      </c>
      <c r="L567" s="173">
        <v>0</v>
      </c>
      <c r="M567" s="199" t="str">
        <f t="shared" si="83"/>
        <v/>
      </c>
      <c r="N567" s="173">
        <v>38</v>
      </c>
      <c r="O567" s="173">
        <v>0</v>
      </c>
      <c r="P567" s="199">
        <f t="shared" si="84"/>
        <v>0</v>
      </c>
      <c r="Q567" s="199">
        <f t="shared" si="87"/>
        <v>-1</v>
      </c>
      <c r="R567" s="199" t="str">
        <f t="shared" si="87"/>
        <v/>
      </c>
      <c r="S567" s="199" t="str">
        <f t="shared" si="85"/>
        <v/>
      </c>
    </row>
    <row r="568" spans="1:19" ht="16.5" thickTop="1" thickBot="1" x14ac:dyDescent="0.3">
      <c r="A568" s="200" t="s">
        <v>395</v>
      </c>
      <c r="B568" s="280">
        <v>0</v>
      </c>
      <c r="C568" s="201">
        <v>0</v>
      </c>
      <c r="D568" s="202" t="str">
        <f t="shared" si="80"/>
        <v/>
      </c>
      <c r="E568" s="203">
        <v>0</v>
      </c>
      <c r="F568" s="201">
        <v>0</v>
      </c>
      <c r="G568" s="202" t="str">
        <f t="shared" si="81"/>
        <v/>
      </c>
      <c r="H568" s="202" t="str">
        <f t="shared" si="86"/>
        <v/>
      </c>
      <c r="I568" s="202" t="str">
        <f t="shared" si="86"/>
        <v/>
      </c>
      <c r="J568" s="204" t="str">
        <f t="shared" si="82"/>
        <v/>
      </c>
      <c r="K568" s="205">
        <v>19</v>
      </c>
      <c r="L568" s="201">
        <v>0</v>
      </c>
      <c r="M568" s="202">
        <f t="shared" si="83"/>
        <v>0</v>
      </c>
      <c r="N568" s="203">
        <v>38</v>
      </c>
      <c r="O568" s="201">
        <v>5</v>
      </c>
      <c r="P568" s="202">
        <f t="shared" si="84"/>
        <v>0.13157894736842105</v>
      </c>
      <c r="Q568" s="202">
        <f t="shared" si="87"/>
        <v>-0.5</v>
      </c>
      <c r="R568" s="202">
        <f t="shared" si="87"/>
        <v>-1</v>
      </c>
      <c r="S568" s="204">
        <f t="shared" si="85"/>
        <v>-0.13157894736842105</v>
      </c>
    </row>
    <row r="569" spans="1:19" ht="15" thickTop="1" thickBot="1" x14ac:dyDescent="0.3">
      <c r="A569" s="206" t="s">
        <v>351</v>
      </c>
      <c r="B569" s="206">
        <v>0</v>
      </c>
      <c r="C569" s="173">
        <v>0</v>
      </c>
      <c r="D569" s="199" t="str">
        <f t="shared" si="80"/>
        <v/>
      </c>
      <c r="E569" s="173">
        <v>0</v>
      </c>
      <c r="F569" s="173">
        <v>0</v>
      </c>
      <c r="G569" s="199" t="str">
        <f t="shared" si="81"/>
        <v/>
      </c>
      <c r="H569" s="199" t="str">
        <f t="shared" si="86"/>
        <v/>
      </c>
      <c r="I569" s="199" t="str">
        <f t="shared" si="86"/>
        <v/>
      </c>
      <c r="J569" s="199" t="str">
        <f t="shared" si="82"/>
        <v/>
      </c>
      <c r="K569" s="173">
        <v>19</v>
      </c>
      <c r="L569" s="173">
        <v>0</v>
      </c>
      <c r="M569" s="199">
        <f t="shared" si="83"/>
        <v>0</v>
      </c>
      <c r="N569" s="173">
        <v>38</v>
      </c>
      <c r="O569" s="173">
        <v>5</v>
      </c>
      <c r="P569" s="199">
        <f t="shared" si="84"/>
        <v>0.13157894736842105</v>
      </c>
      <c r="Q569" s="199">
        <f t="shared" si="87"/>
        <v>-0.5</v>
      </c>
      <c r="R569" s="199">
        <f t="shared" si="87"/>
        <v>-1</v>
      </c>
      <c r="S569" s="199">
        <f t="shared" si="85"/>
        <v>-0.13157894736842105</v>
      </c>
    </row>
    <row r="570" spans="1:19" ht="16.5" thickTop="1" thickBot="1" x14ac:dyDescent="0.3">
      <c r="A570" s="200" t="s">
        <v>410</v>
      </c>
      <c r="B570" s="280">
        <v>0</v>
      </c>
      <c r="C570" s="201">
        <v>0</v>
      </c>
      <c r="D570" s="202" t="str">
        <f t="shared" si="80"/>
        <v/>
      </c>
      <c r="E570" s="203">
        <v>0</v>
      </c>
      <c r="F570" s="201">
        <v>0</v>
      </c>
      <c r="G570" s="202" t="str">
        <f t="shared" si="81"/>
        <v/>
      </c>
      <c r="H570" s="202" t="str">
        <f t="shared" si="86"/>
        <v/>
      </c>
      <c r="I570" s="202" t="str">
        <f t="shared" si="86"/>
        <v/>
      </c>
      <c r="J570" s="204" t="str">
        <f t="shared" si="82"/>
        <v/>
      </c>
      <c r="K570" s="205">
        <v>0</v>
      </c>
      <c r="L570" s="201">
        <v>0</v>
      </c>
      <c r="M570" s="202" t="str">
        <f t="shared" si="83"/>
        <v/>
      </c>
      <c r="N570" s="203">
        <v>80</v>
      </c>
      <c r="O570" s="201">
        <v>50</v>
      </c>
      <c r="P570" s="202">
        <f t="shared" si="84"/>
        <v>0.625</v>
      </c>
      <c r="Q570" s="202">
        <f t="shared" si="87"/>
        <v>-1</v>
      </c>
      <c r="R570" s="202">
        <f t="shared" si="87"/>
        <v>-1</v>
      </c>
      <c r="S570" s="204" t="str">
        <f t="shared" si="85"/>
        <v/>
      </c>
    </row>
    <row r="571" spans="1:19" ht="15" thickTop="1" thickBot="1" x14ac:dyDescent="0.3">
      <c r="A571" s="206" t="s">
        <v>402</v>
      </c>
      <c r="B571" s="206">
        <v>0</v>
      </c>
      <c r="C571" s="173">
        <v>0</v>
      </c>
      <c r="D571" s="199" t="str">
        <f t="shared" si="80"/>
        <v/>
      </c>
      <c r="E571" s="173">
        <v>0</v>
      </c>
      <c r="F571" s="173">
        <v>0</v>
      </c>
      <c r="G571" s="199" t="str">
        <f t="shared" si="81"/>
        <v/>
      </c>
      <c r="H571" s="199" t="str">
        <f t="shared" si="86"/>
        <v/>
      </c>
      <c r="I571" s="199" t="str">
        <f t="shared" si="86"/>
        <v/>
      </c>
      <c r="J571" s="199" t="str">
        <f t="shared" si="82"/>
        <v/>
      </c>
      <c r="K571" s="173">
        <v>0</v>
      </c>
      <c r="L571" s="173">
        <v>0</v>
      </c>
      <c r="M571" s="199" t="str">
        <f t="shared" si="83"/>
        <v/>
      </c>
      <c r="N571" s="173">
        <v>80</v>
      </c>
      <c r="O571" s="173">
        <v>50</v>
      </c>
      <c r="P571" s="199">
        <f t="shared" si="84"/>
        <v>0.625</v>
      </c>
      <c r="Q571" s="199">
        <f t="shared" si="87"/>
        <v>-1</v>
      </c>
      <c r="R571" s="199">
        <f t="shared" si="87"/>
        <v>-1</v>
      </c>
      <c r="S571" s="199" t="str">
        <f t="shared" si="85"/>
        <v/>
      </c>
    </row>
    <row r="572" spans="1:19" ht="16.5" thickTop="1" thickBot="1" x14ac:dyDescent="0.3">
      <c r="A572" s="200" t="s">
        <v>396</v>
      </c>
      <c r="B572" s="280">
        <v>0</v>
      </c>
      <c r="C572" s="201">
        <v>0</v>
      </c>
      <c r="D572" s="202" t="str">
        <f t="shared" si="80"/>
        <v/>
      </c>
      <c r="E572" s="203">
        <v>0</v>
      </c>
      <c r="F572" s="201">
        <v>0</v>
      </c>
      <c r="G572" s="202" t="str">
        <f t="shared" si="81"/>
        <v/>
      </c>
      <c r="H572" s="202" t="str">
        <f t="shared" si="86"/>
        <v/>
      </c>
      <c r="I572" s="202" t="str">
        <f t="shared" si="86"/>
        <v/>
      </c>
      <c r="J572" s="204" t="str">
        <f t="shared" si="82"/>
        <v/>
      </c>
      <c r="K572" s="205">
        <v>155</v>
      </c>
      <c r="L572" s="201">
        <v>10</v>
      </c>
      <c r="M572" s="202">
        <f t="shared" si="83"/>
        <v>6.4516129032258063E-2</v>
      </c>
      <c r="N572" s="203">
        <v>420</v>
      </c>
      <c r="O572" s="201">
        <v>24</v>
      </c>
      <c r="P572" s="202">
        <f t="shared" si="84"/>
        <v>5.7142857142857141E-2</v>
      </c>
      <c r="Q572" s="202">
        <f t="shared" si="87"/>
        <v>-0.63095238095238093</v>
      </c>
      <c r="R572" s="202">
        <f t="shared" si="87"/>
        <v>-0.58333333333333326</v>
      </c>
      <c r="S572" s="204">
        <f t="shared" si="85"/>
        <v>7.3732718894009217E-3</v>
      </c>
    </row>
    <row r="573" spans="1:19" ht="14.25" thickTop="1" x14ac:dyDescent="0.25">
      <c r="A573" s="206" t="s">
        <v>351</v>
      </c>
      <c r="B573" s="206">
        <v>0</v>
      </c>
      <c r="C573" s="173">
        <v>0</v>
      </c>
      <c r="D573" s="199" t="str">
        <f t="shared" si="80"/>
        <v/>
      </c>
      <c r="E573" s="173">
        <v>0</v>
      </c>
      <c r="F573" s="173">
        <v>0</v>
      </c>
      <c r="G573" s="199" t="str">
        <f t="shared" si="81"/>
        <v/>
      </c>
      <c r="H573" s="199" t="str">
        <f t="shared" si="86"/>
        <v/>
      </c>
      <c r="I573" s="199" t="str">
        <f t="shared" si="86"/>
        <v/>
      </c>
      <c r="J573" s="199" t="str">
        <f t="shared" si="82"/>
        <v/>
      </c>
      <c r="K573" s="173">
        <v>79</v>
      </c>
      <c r="L573" s="173">
        <v>9</v>
      </c>
      <c r="M573" s="199">
        <f t="shared" si="83"/>
        <v>0.11392405063291139</v>
      </c>
      <c r="N573" s="173">
        <v>59</v>
      </c>
      <c r="O573" s="173">
        <v>11</v>
      </c>
      <c r="P573" s="199">
        <f t="shared" si="84"/>
        <v>0.1864406779661017</v>
      </c>
      <c r="Q573" s="199">
        <f t="shared" si="87"/>
        <v>0.33898305084745761</v>
      </c>
      <c r="R573" s="199">
        <f t="shared" si="87"/>
        <v>-0.18181818181818177</v>
      </c>
      <c r="S573" s="199">
        <f t="shared" si="85"/>
        <v>-7.2516627333190309E-2</v>
      </c>
    </row>
    <row r="574" spans="1:19" ht="14.25" thickBot="1" x14ac:dyDescent="0.3">
      <c r="A574" s="206" t="s">
        <v>352</v>
      </c>
      <c r="B574" s="206">
        <v>0</v>
      </c>
      <c r="C574" s="173">
        <v>0</v>
      </c>
      <c r="D574" s="199" t="str">
        <f t="shared" si="80"/>
        <v/>
      </c>
      <c r="E574" s="173">
        <v>0</v>
      </c>
      <c r="F574" s="173">
        <v>0</v>
      </c>
      <c r="G574" s="199" t="str">
        <f t="shared" si="81"/>
        <v/>
      </c>
      <c r="H574" s="199" t="str">
        <f t="shared" si="86"/>
        <v/>
      </c>
      <c r="I574" s="199" t="str">
        <f t="shared" si="86"/>
        <v/>
      </c>
      <c r="J574" s="199" t="str">
        <f t="shared" si="82"/>
        <v/>
      </c>
      <c r="K574" s="173">
        <v>76</v>
      </c>
      <c r="L574" s="173">
        <v>1</v>
      </c>
      <c r="M574" s="199">
        <f t="shared" si="83"/>
        <v>1.3157894736842105E-2</v>
      </c>
      <c r="N574" s="173">
        <v>361</v>
      </c>
      <c r="O574" s="173">
        <v>13</v>
      </c>
      <c r="P574" s="199">
        <f t="shared" si="84"/>
        <v>3.6011080332409975E-2</v>
      </c>
      <c r="Q574" s="199">
        <f t="shared" si="87"/>
        <v>-0.78947368421052633</v>
      </c>
      <c r="R574" s="199">
        <f t="shared" si="87"/>
        <v>-0.92307692307692313</v>
      </c>
      <c r="S574" s="199">
        <f t="shared" si="85"/>
        <v>-2.2853185595567871E-2</v>
      </c>
    </row>
    <row r="575" spans="1:19" ht="16.5" thickTop="1" thickBot="1" x14ac:dyDescent="0.3">
      <c r="A575" s="200" t="s">
        <v>493</v>
      </c>
      <c r="B575" s="280">
        <v>0</v>
      </c>
      <c r="C575" s="201">
        <v>0</v>
      </c>
      <c r="D575" s="202" t="str">
        <f t="shared" si="80"/>
        <v/>
      </c>
      <c r="E575" s="203">
        <v>0</v>
      </c>
      <c r="F575" s="201">
        <v>0</v>
      </c>
      <c r="G575" s="202" t="str">
        <f t="shared" si="81"/>
        <v/>
      </c>
      <c r="H575" s="202" t="str">
        <f t="shared" si="86"/>
        <v/>
      </c>
      <c r="I575" s="202" t="str">
        <f t="shared" si="86"/>
        <v/>
      </c>
      <c r="J575" s="204" t="str">
        <f t="shared" si="82"/>
        <v/>
      </c>
      <c r="K575" s="205">
        <v>174</v>
      </c>
      <c r="L575" s="201">
        <v>155</v>
      </c>
      <c r="M575" s="202">
        <f t="shared" si="83"/>
        <v>0.89080459770114939</v>
      </c>
      <c r="N575" s="203">
        <v>498</v>
      </c>
      <c r="O575" s="201">
        <v>278</v>
      </c>
      <c r="P575" s="202">
        <f t="shared" si="84"/>
        <v>0.55823293172690758</v>
      </c>
      <c r="Q575" s="202">
        <f t="shared" si="87"/>
        <v>-0.6506024096385542</v>
      </c>
      <c r="R575" s="202">
        <f t="shared" si="87"/>
        <v>-0.44244604316546765</v>
      </c>
      <c r="S575" s="204">
        <f t="shared" si="85"/>
        <v>0.33257166597424181</v>
      </c>
    </row>
    <row r="576" spans="1:19" ht="14.25" thickTop="1" x14ac:dyDescent="0.25">
      <c r="A576" s="206" t="s">
        <v>84</v>
      </c>
      <c r="B576" s="206">
        <v>0</v>
      </c>
      <c r="C576" s="173">
        <v>0</v>
      </c>
      <c r="D576" s="199" t="str">
        <f t="shared" si="80"/>
        <v/>
      </c>
      <c r="E576" s="173">
        <v>0</v>
      </c>
      <c r="F576" s="173">
        <v>0</v>
      </c>
      <c r="G576" s="199" t="str">
        <f t="shared" si="81"/>
        <v/>
      </c>
      <c r="H576" s="199" t="str">
        <f t="shared" si="86"/>
        <v/>
      </c>
      <c r="I576" s="199" t="str">
        <f t="shared" si="86"/>
        <v/>
      </c>
      <c r="J576" s="199" t="str">
        <f t="shared" si="82"/>
        <v/>
      </c>
      <c r="K576" s="173">
        <v>0</v>
      </c>
      <c r="L576" s="173">
        <v>0</v>
      </c>
      <c r="M576" s="199" t="str">
        <f t="shared" si="83"/>
        <v/>
      </c>
      <c r="N576" s="173">
        <v>150</v>
      </c>
      <c r="O576" s="173">
        <v>0</v>
      </c>
      <c r="P576" s="199">
        <f t="shared" si="84"/>
        <v>0</v>
      </c>
      <c r="Q576" s="199">
        <f t="shared" si="87"/>
        <v>-1</v>
      </c>
      <c r="R576" s="199" t="str">
        <f t="shared" si="87"/>
        <v/>
      </c>
      <c r="S576" s="199" t="str">
        <f t="shared" si="85"/>
        <v/>
      </c>
    </row>
    <row r="577" spans="1:19" ht="14.25" thickBot="1" x14ac:dyDescent="0.3">
      <c r="A577" s="206" t="s">
        <v>103</v>
      </c>
      <c r="B577" s="206">
        <v>0</v>
      </c>
      <c r="C577" s="173">
        <v>0</v>
      </c>
      <c r="D577" s="199" t="str">
        <f t="shared" si="80"/>
        <v/>
      </c>
      <c r="E577" s="173">
        <v>0</v>
      </c>
      <c r="F577" s="173">
        <v>0</v>
      </c>
      <c r="G577" s="199" t="str">
        <f t="shared" si="81"/>
        <v/>
      </c>
      <c r="H577" s="199" t="str">
        <f t="shared" si="86"/>
        <v/>
      </c>
      <c r="I577" s="199" t="str">
        <f t="shared" si="86"/>
        <v/>
      </c>
      <c r="J577" s="199" t="str">
        <f t="shared" si="82"/>
        <v/>
      </c>
      <c r="K577" s="173">
        <v>174</v>
      </c>
      <c r="L577" s="173">
        <v>155</v>
      </c>
      <c r="M577" s="199">
        <f t="shared" si="83"/>
        <v>0.89080459770114939</v>
      </c>
      <c r="N577" s="173">
        <v>348</v>
      </c>
      <c r="O577" s="173">
        <v>278</v>
      </c>
      <c r="P577" s="199">
        <f t="shared" si="84"/>
        <v>0.79885057471264365</v>
      </c>
      <c r="Q577" s="199">
        <f t="shared" si="87"/>
        <v>-0.5</v>
      </c>
      <c r="R577" s="199">
        <f t="shared" si="87"/>
        <v>-0.44244604316546765</v>
      </c>
      <c r="S577" s="199">
        <f t="shared" si="85"/>
        <v>9.1954022988505746E-2</v>
      </c>
    </row>
    <row r="578" spans="1:19" ht="16.5" thickTop="1" thickBot="1" x14ac:dyDescent="0.3">
      <c r="A578" s="200" t="s">
        <v>494</v>
      </c>
      <c r="B578" s="280">
        <v>0</v>
      </c>
      <c r="C578" s="201">
        <v>0</v>
      </c>
      <c r="D578" s="202" t="str">
        <f t="shared" si="80"/>
        <v/>
      </c>
      <c r="E578" s="203">
        <v>0</v>
      </c>
      <c r="F578" s="201">
        <v>0</v>
      </c>
      <c r="G578" s="202" t="str">
        <f t="shared" si="81"/>
        <v/>
      </c>
      <c r="H578" s="202" t="str">
        <f t="shared" si="86"/>
        <v/>
      </c>
      <c r="I578" s="202" t="str">
        <f t="shared" si="86"/>
        <v/>
      </c>
      <c r="J578" s="204" t="str">
        <f t="shared" si="82"/>
        <v/>
      </c>
      <c r="K578" s="205">
        <v>612</v>
      </c>
      <c r="L578" s="201">
        <v>186</v>
      </c>
      <c r="M578" s="202">
        <f t="shared" si="83"/>
        <v>0.30392156862745096</v>
      </c>
      <c r="N578" s="203">
        <v>150</v>
      </c>
      <c r="O578" s="201">
        <v>136</v>
      </c>
      <c r="P578" s="202">
        <f t="shared" si="84"/>
        <v>0.90666666666666662</v>
      </c>
      <c r="Q578" s="202">
        <f t="shared" si="87"/>
        <v>3.08</v>
      </c>
      <c r="R578" s="202">
        <f t="shared" si="87"/>
        <v>0.36764705882352944</v>
      </c>
      <c r="S578" s="204">
        <f t="shared" si="85"/>
        <v>-0.60274509803921572</v>
      </c>
    </row>
    <row r="579" spans="1:19" ht="14.25" thickTop="1" x14ac:dyDescent="0.25">
      <c r="A579" s="206" t="s">
        <v>103</v>
      </c>
      <c r="B579" s="206">
        <v>0</v>
      </c>
      <c r="C579" s="173">
        <v>0</v>
      </c>
      <c r="D579" s="199" t="str">
        <f t="shared" si="80"/>
        <v/>
      </c>
      <c r="E579" s="173">
        <v>0</v>
      </c>
      <c r="F579" s="173">
        <v>0</v>
      </c>
      <c r="G579" s="199" t="str">
        <f t="shared" si="81"/>
        <v/>
      </c>
      <c r="H579" s="199" t="str">
        <f t="shared" si="86"/>
        <v/>
      </c>
      <c r="I579" s="199" t="str">
        <f t="shared" si="86"/>
        <v/>
      </c>
      <c r="J579" s="199" t="str">
        <f t="shared" si="82"/>
        <v/>
      </c>
      <c r="K579" s="173">
        <v>174</v>
      </c>
      <c r="L579" s="173">
        <v>148</v>
      </c>
      <c r="M579" s="199">
        <f t="shared" si="83"/>
        <v>0.85057471264367812</v>
      </c>
      <c r="N579" s="173">
        <v>0</v>
      </c>
      <c r="O579" s="173">
        <v>0</v>
      </c>
      <c r="P579" s="199" t="str">
        <f t="shared" si="84"/>
        <v/>
      </c>
      <c r="Q579" s="199" t="str">
        <f t="shared" si="87"/>
        <v/>
      </c>
      <c r="R579" s="199" t="str">
        <f t="shared" si="87"/>
        <v/>
      </c>
      <c r="S579" s="199" t="str">
        <f t="shared" si="85"/>
        <v/>
      </c>
    </row>
    <row r="580" spans="1:19" x14ac:dyDescent="0.25">
      <c r="A580" s="206" t="s">
        <v>349</v>
      </c>
      <c r="B580" s="206">
        <v>0</v>
      </c>
      <c r="C580" s="173">
        <v>0</v>
      </c>
      <c r="D580" s="199" t="str">
        <f t="shared" si="80"/>
        <v/>
      </c>
      <c r="E580" s="173">
        <v>0</v>
      </c>
      <c r="F580" s="173">
        <v>0</v>
      </c>
      <c r="G580" s="199" t="str">
        <f t="shared" si="81"/>
        <v/>
      </c>
      <c r="H580" s="199" t="str">
        <f t="shared" si="86"/>
        <v/>
      </c>
      <c r="I580" s="199" t="str">
        <f t="shared" si="86"/>
        <v/>
      </c>
      <c r="J580" s="199" t="str">
        <f t="shared" si="82"/>
        <v/>
      </c>
      <c r="K580" s="173">
        <v>288</v>
      </c>
      <c r="L580" s="173">
        <v>38</v>
      </c>
      <c r="M580" s="199">
        <f t="shared" si="83"/>
        <v>0.13194444444444445</v>
      </c>
      <c r="N580" s="173">
        <v>0</v>
      </c>
      <c r="O580" s="173">
        <v>0</v>
      </c>
      <c r="P580" s="199" t="str">
        <f t="shared" si="84"/>
        <v/>
      </c>
      <c r="Q580" s="199" t="str">
        <f t="shared" si="87"/>
        <v/>
      </c>
      <c r="R580" s="199" t="str">
        <f t="shared" si="87"/>
        <v/>
      </c>
      <c r="S580" s="199" t="str">
        <f t="shared" si="85"/>
        <v/>
      </c>
    </row>
    <row r="581" spans="1:19" ht="14.25" thickBot="1" x14ac:dyDescent="0.3">
      <c r="A581" s="206" t="s">
        <v>84</v>
      </c>
      <c r="B581" s="206">
        <v>0</v>
      </c>
      <c r="C581" s="173">
        <v>0</v>
      </c>
      <c r="D581" s="199" t="str">
        <f t="shared" si="80"/>
        <v/>
      </c>
      <c r="E581" s="173">
        <v>0</v>
      </c>
      <c r="F581" s="173">
        <v>0</v>
      </c>
      <c r="G581" s="199" t="str">
        <f t="shared" si="81"/>
        <v/>
      </c>
      <c r="H581" s="199" t="str">
        <f t="shared" si="86"/>
        <v/>
      </c>
      <c r="I581" s="199" t="str">
        <f t="shared" si="86"/>
        <v/>
      </c>
      <c r="J581" s="199" t="str">
        <f t="shared" si="82"/>
        <v/>
      </c>
      <c r="K581" s="173">
        <v>150</v>
      </c>
      <c r="L581" s="173">
        <v>0</v>
      </c>
      <c r="M581" s="199">
        <f t="shared" si="83"/>
        <v>0</v>
      </c>
      <c r="N581" s="173">
        <v>150</v>
      </c>
      <c r="O581" s="173">
        <v>136</v>
      </c>
      <c r="P581" s="199">
        <f t="shared" si="84"/>
        <v>0.90666666666666662</v>
      </c>
      <c r="Q581" s="199">
        <f t="shared" si="87"/>
        <v>0</v>
      </c>
      <c r="R581" s="199">
        <f t="shared" si="87"/>
        <v>-1</v>
      </c>
      <c r="S581" s="199">
        <f t="shared" si="85"/>
        <v>-0.90666666666666662</v>
      </c>
    </row>
    <row r="582" spans="1:19" ht="16.5" thickTop="1" thickBot="1" x14ac:dyDescent="0.3">
      <c r="A582" s="200" t="s">
        <v>624</v>
      </c>
      <c r="B582" s="280">
        <v>0</v>
      </c>
      <c r="C582" s="201">
        <v>0</v>
      </c>
      <c r="D582" s="202" t="str">
        <f t="shared" si="80"/>
        <v/>
      </c>
      <c r="E582" s="203">
        <v>0</v>
      </c>
      <c r="F582" s="201">
        <v>0</v>
      </c>
      <c r="G582" s="202" t="str">
        <f t="shared" si="81"/>
        <v/>
      </c>
      <c r="H582" s="202" t="str">
        <f t="shared" si="86"/>
        <v/>
      </c>
      <c r="I582" s="202" t="str">
        <f t="shared" si="86"/>
        <v/>
      </c>
      <c r="J582" s="204" t="str">
        <f t="shared" si="82"/>
        <v/>
      </c>
      <c r="K582" s="205">
        <v>392</v>
      </c>
      <c r="L582" s="201">
        <v>238</v>
      </c>
      <c r="M582" s="202">
        <f t="shared" si="83"/>
        <v>0.6071428571428571</v>
      </c>
      <c r="N582" s="203">
        <v>0</v>
      </c>
      <c r="O582" s="201">
        <v>0</v>
      </c>
      <c r="P582" s="202" t="str">
        <f t="shared" si="84"/>
        <v/>
      </c>
      <c r="Q582" s="202" t="str">
        <f t="shared" si="87"/>
        <v/>
      </c>
      <c r="R582" s="202" t="str">
        <f t="shared" si="87"/>
        <v/>
      </c>
      <c r="S582" s="204" t="str">
        <f t="shared" si="85"/>
        <v/>
      </c>
    </row>
    <row r="583" spans="1:19" ht="15" thickTop="1" thickBot="1" x14ac:dyDescent="0.3">
      <c r="A583" s="206" t="s">
        <v>349</v>
      </c>
      <c r="B583" s="206">
        <v>0</v>
      </c>
      <c r="C583" s="173">
        <v>0</v>
      </c>
      <c r="D583" s="199" t="str">
        <f t="shared" si="80"/>
        <v/>
      </c>
      <c r="E583" s="173">
        <v>0</v>
      </c>
      <c r="F583" s="173">
        <v>0</v>
      </c>
      <c r="G583" s="199" t="str">
        <f t="shared" si="81"/>
        <v/>
      </c>
      <c r="H583" s="199" t="str">
        <f t="shared" si="86"/>
        <v/>
      </c>
      <c r="I583" s="199" t="str">
        <f t="shared" si="86"/>
        <v/>
      </c>
      <c r="J583" s="199" t="str">
        <f t="shared" si="82"/>
        <v/>
      </c>
      <c r="K583" s="173">
        <v>392</v>
      </c>
      <c r="L583" s="173">
        <v>238</v>
      </c>
      <c r="M583" s="199">
        <f t="shared" si="83"/>
        <v>0.6071428571428571</v>
      </c>
      <c r="N583" s="173">
        <v>0</v>
      </c>
      <c r="O583" s="173">
        <v>0</v>
      </c>
      <c r="P583" s="199" t="str">
        <f t="shared" si="84"/>
        <v/>
      </c>
      <c r="Q583" s="199" t="str">
        <f t="shared" si="87"/>
        <v/>
      </c>
      <c r="R583" s="199" t="str">
        <f t="shared" si="87"/>
        <v/>
      </c>
      <c r="S583" s="199" t="str">
        <f t="shared" si="85"/>
        <v/>
      </c>
    </row>
    <row r="584" spans="1:19" ht="16.5" thickTop="1" thickBot="1" x14ac:dyDescent="0.3">
      <c r="A584" s="200" t="s">
        <v>518</v>
      </c>
      <c r="B584" s="280">
        <v>0</v>
      </c>
      <c r="C584" s="201">
        <v>0</v>
      </c>
      <c r="D584" s="202" t="str">
        <f t="shared" si="80"/>
        <v/>
      </c>
      <c r="E584" s="203">
        <v>0</v>
      </c>
      <c r="F584" s="201">
        <v>0</v>
      </c>
      <c r="G584" s="202" t="str">
        <f t="shared" si="81"/>
        <v/>
      </c>
      <c r="H584" s="202" t="str">
        <f t="shared" si="86"/>
        <v/>
      </c>
      <c r="I584" s="202" t="str">
        <f t="shared" si="86"/>
        <v/>
      </c>
      <c r="J584" s="204" t="str">
        <f t="shared" si="82"/>
        <v/>
      </c>
      <c r="K584" s="205">
        <v>40</v>
      </c>
      <c r="L584" s="201">
        <v>8</v>
      </c>
      <c r="M584" s="202">
        <f t="shared" si="83"/>
        <v>0.2</v>
      </c>
      <c r="N584" s="203">
        <v>0</v>
      </c>
      <c r="O584" s="201">
        <v>0</v>
      </c>
      <c r="P584" s="202" t="str">
        <f t="shared" si="84"/>
        <v/>
      </c>
      <c r="Q584" s="202" t="str">
        <f t="shared" si="87"/>
        <v/>
      </c>
      <c r="R584" s="202" t="str">
        <f t="shared" si="87"/>
        <v/>
      </c>
      <c r="S584" s="204" t="str">
        <f t="shared" si="85"/>
        <v/>
      </c>
    </row>
    <row r="585" spans="1:19" ht="15" thickTop="1" thickBot="1" x14ac:dyDescent="0.3">
      <c r="A585" s="206" t="s">
        <v>351</v>
      </c>
      <c r="B585" s="206">
        <v>0</v>
      </c>
      <c r="C585" s="173">
        <v>0</v>
      </c>
      <c r="D585" s="199" t="str">
        <f t="shared" ref="D585:D648" si="88">IFERROR(C585/B585,"")</f>
        <v/>
      </c>
      <c r="E585" s="173">
        <v>0</v>
      </c>
      <c r="F585" s="173">
        <v>0</v>
      </c>
      <c r="G585" s="199" t="str">
        <f t="shared" ref="G585:G648" si="89">IFERROR(F585/E585,"")</f>
        <v/>
      </c>
      <c r="H585" s="199" t="str">
        <f t="shared" si="86"/>
        <v/>
      </c>
      <c r="I585" s="199" t="str">
        <f t="shared" si="86"/>
        <v/>
      </c>
      <c r="J585" s="199" t="str">
        <f t="shared" ref="J585:J648" si="90">IFERROR(D585-G585,"")</f>
        <v/>
      </c>
      <c r="K585" s="173">
        <v>40</v>
      </c>
      <c r="L585" s="173">
        <v>8</v>
      </c>
      <c r="M585" s="199">
        <f t="shared" ref="M585:M648" si="91">IFERROR(L585/K585,"")</f>
        <v>0.2</v>
      </c>
      <c r="N585" s="173">
        <v>0</v>
      </c>
      <c r="O585" s="173">
        <v>0</v>
      </c>
      <c r="P585" s="199" t="str">
        <f t="shared" ref="P585:P648" si="92">IFERROR(O585/N585,"")</f>
        <v/>
      </c>
      <c r="Q585" s="199" t="str">
        <f t="shared" si="87"/>
        <v/>
      </c>
      <c r="R585" s="199" t="str">
        <f t="shared" si="87"/>
        <v/>
      </c>
      <c r="S585" s="199" t="str">
        <f t="shared" ref="S585:S648" si="93">IFERROR(M585-P585,"")</f>
        <v/>
      </c>
    </row>
    <row r="586" spans="1:19" ht="16.5" thickTop="1" thickBot="1" x14ac:dyDescent="0.3">
      <c r="A586" s="200" t="s">
        <v>522</v>
      </c>
      <c r="B586" s="280">
        <v>0</v>
      </c>
      <c r="C586" s="201">
        <v>0</v>
      </c>
      <c r="D586" s="202" t="str">
        <f t="shared" si="88"/>
        <v/>
      </c>
      <c r="E586" s="203">
        <v>0</v>
      </c>
      <c r="F586" s="201">
        <v>0</v>
      </c>
      <c r="G586" s="202" t="str">
        <f t="shared" si="89"/>
        <v/>
      </c>
      <c r="H586" s="202" t="str">
        <f t="shared" si="86"/>
        <v/>
      </c>
      <c r="I586" s="202" t="str">
        <f t="shared" si="86"/>
        <v/>
      </c>
      <c r="J586" s="204" t="str">
        <f t="shared" si="90"/>
        <v/>
      </c>
      <c r="K586" s="205">
        <v>38</v>
      </c>
      <c r="L586" s="201">
        <v>0</v>
      </c>
      <c r="M586" s="202">
        <f t="shared" si="91"/>
        <v>0</v>
      </c>
      <c r="N586" s="203">
        <v>0</v>
      </c>
      <c r="O586" s="201">
        <v>0</v>
      </c>
      <c r="P586" s="202" t="str">
        <f t="shared" si="92"/>
        <v/>
      </c>
      <c r="Q586" s="202" t="str">
        <f t="shared" si="87"/>
        <v/>
      </c>
      <c r="R586" s="202" t="str">
        <f t="shared" si="87"/>
        <v/>
      </c>
      <c r="S586" s="204" t="str">
        <f t="shared" si="93"/>
        <v/>
      </c>
    </row>
    <row r="587" spans="1:19" ht="15" thickTop="1" thickBot="1" x14ac:dyDescent="0.3">
      <c r="A587" s="206" t="s">
        <v>351</v>
      </c>
      <c r="B587" s="206">
        <v>0</v>
      </c>
      <c r="C587" s="173">
        <v>0</v>
      </c>
      <c r="D587" s="199" t="str">
        <f t="shared" si="88"/>
        <v/>
      </c>
      <c r="E587" s="173">
        <v>0</v>
      </c>
      <c r="F587" s="173">
        <v>0</v>
      </c>
      <c r="G587" s="199" t="str">
        <f t="shared" si="89"/>
        <v/>
      </c>
      <c r="H587" s="199" t="str">
        <f t="shared" si="86"/>
        <v/>
      </c>
      <c r="I587" s="199" t="str">
        <f t="shared" si="86"/>
        <v/>
      </c>
      <c r="J587" s="199" t="str">
        <f t="shared" si="90"/>
        <v/>
      </c>
      <c r="K587" s="173">
        <v>38</v>
      </c>
      <c r="L587" s="173">
        <v>0</v>
      </c>
      <c r="M587" s="199">
        <f t="shared" si="91"/>
        <v>0</v>
      </c>
      <c r="N587" s="173">
        <v>0</v>
      </c>
      <c r="O587" s="173">
        <v>0</v>
      </c>
      <c r="P587" s="199" t="str">
        <f t="shared" si="92"/>
        <v/>
      </c>
      <c r="Q587" s="199" t="str">
        <f t="shared" si="87"/>
        <v/>
      </c>
      <c r="R587" s="199" t="str">
        <f t="shared" si="87"/>
        <v/>
      </c>
      <c r="S587" s="199" t="str">
        <f t="shared" si="93"/>
        <v/>
      </c>
    </row>
    <row r="588" spans="1:19" ht="16.5" thickTop="1" thickBot="1" x14ac:dyDescent="0.3">
      <c r="A588" s="200" t="s">
        <v>406</v>
      </c>
      <c r="B588" s="280">
        <v>0</v>
      </c>
      <c r="C588" s="201">
        <v>0</v>
      </c>
      <c r="D588" s="202" t="str">
        <f t="shared" si="88"/>
        <v/>
      </c>
      <c r="E588" s="203">
        <v>38</v>
      </c>
      <c r="F588" s="201">
        <v>8</v>
      </c>
      <c r="G588" s="202">
        <f t="shared" si="89"/>
        <v>0.21052631578947367</v>
      </c>
      <c r="H588" s="202">
        <f t="shared" si="86"/>
        <v>-1</v>
      </c>
      <c r="I588" s="202">
        <f t="shared" si="86"/>
        <v>-1</v>
      </c>
      <c r="J588" s="204" t="str">
        <f t="shared" si="90"/>
        <v/>
      </c>
      <c r="K588" s="205">
        <v>0</v>
      </c>
      <c r="L588" s="201">
        <v>0</v>
      </c>
      <c r="M588" s="202" t="str">
        <f t="shared" si="91"/>
        <v/>
      </c>
      <c r="N588" s="203">
        <v>228</v>
      </c>
      <c r="O588" s="201">
        <v>101</v>
      </c>
      <c r="P588" s="202">
        <f t="shared" si="92"/>
        <v>0.44298245614035087</v>
      </c>
      <c r="Q588" s="202">
        <f t="shared" si="87"/>
        <v>-1</v>
      </c>
      <c r="R588" s="202">
        <f t="shared" si="87"/>
        <v>-1</v>
      </c>
      <c r="S588" s="204" t="str">
        <f t="shared" si="93"/>
        <v/>
      </c>
    </row>
    <row r="589" spans="1:19" ht="14.25" thickTop="1" x14ac:dyDescent="0.25">
      <c r="A589" s="206" t="s">
        <v>351</v>
      </c>
      <c r="B589" s="206">
        <v>0</v>
      </c>
      <c r="C589" s="173">
        <v>0</v>
      </c>
      <c r="D589" s="199" t="str">
        <f t="shared" si="88"/>
        <v/>
      </c>
      <c r="E589" s="173">
        <v>19</v>
      </c>
      <c r="F589" s="173">
        <v>5</v>
      </c>
      <c r="G589" s="199">
        <f t="shared" si="89"/>
        <v>0.26315789473684209</v>
      </c>
      <c r="H589" s="199">
        <f t="shared" si="86"/>
        <v>-1</v>
      </c>
      <c r="I589" s="199">
        <f t="shared" si="86"/>
        <v>-1</v>
      </c>
      <c r="J589" s="199" t="str">
        <f t="shared" si="90"/>
        <v/>
      </c>
      <c r="K589" s="173">
        <v>0</v>
      </c>
      <c r="L589" s="173">
        <v>0</v>
      </c>
      <c r="M589" s="199" t="str">
        <f t="shared" si="91"/>
        <v/>
      </c>
      <c r="N589" s="173">
        <v>57</v>
      </c>
      <c r="O589" s="173">
        <v>32</v>
      </c>
      <c r="P589" s="199">
        <f t="shared" si="92"/>
        <v>0.56140350877192979</v>
      </c>
      <c r="Q589" s="199">
        <f t="shared" si="87"/>
        <v>-1</v>
      </c>
      <c r="R589" s="199">
        <f t="shared" si="87"/>
        <v>-1</v>
      </c>
      <c r="S589" s="199" t="str">
        <f t="shared" si="93"/>
        <v/>
      </c>
    </row>
    <row r="590" spans="1:19" ht="14.25" thickBot="1" x14ac:dyDescent="0.3">
      <c r="A590" s="206" t="s">
        <v>352</v>
      </c>
      <c r="B590" s="206">
        <v>0</v>
      </c>
      <c r="C590" s="173">
        <v>0</v>
      </c>
      <c r="D590" s="199" t="str">
        <f t="shared" si="88"/>
        <v/>
      </c>
      <c r="E590" s="173">
        <v>19</v>
      </c>
      <c r="F590" s="173">
        <v>3</v>
      </c>
      <c r="G590" s="199">
        <f t="shared" si="89"/>
        <v>0.15789473684210525</v>
      </c>
      <c r="H590" s="199">
        <f t="shared" si="86"/>
        <v>-1</v>
      </c>
      <c r="I590" s="199">
        <f t="shared" si="86"/>
        <v>-1</v>
      </c>
      <c r="J590" s="199" t="str">
        <f t="shared" si="90"/>
        <v/>
      </c>
      <c r="K590" s="173">
        <v>0</v>
      </c>
      <c r="L590" s="173">
        <v>0</v>
      </c>
      <c r="M590" s="199" t="str">
        <f t="shared" si="91"/>
        <v/>
      </c>
      <c r="N590" s="173">
        <v>171</v>
      </c>
      <c r="O590" s="173">
        <v>69</v>
      </c>
      <c r="P590" s="199">
        <f t="shared" si="92"/>
        <v>0.40350877192982454</v>
      </c>
      <c r="Q590" s="199">
        <f t="shared" si="87"/>
        <v>-1</v>
      </c>
      <c r="R590" s="199">
        <f t="shared" si="87"/>
        <v>-1</v>
      </c>
      <c r="S590" s="199" t="str">
        <f t="shared" si="93"/>
        <v/>
      </c>
    </row>
    <row r="591" spans="1:19" ht="16.5" thickTop="1" thickBot="1" x14ac:dyDescent="0.3">
      <c r="A591" s="200" t="s">
        <v>475</v>
      </c>
      <c r="B591" s="280">
        <v>0</v>
      </c>
      <c r="C591" s="201">
        <v>0</v>
      </c>
      <c r="D591" s="202" t="str">
        <f t="shared" si="88"/>
        <v/>
      </c>
      <c r="E591" s="203">
        <v>0</v>
      </c>
      <c r="F591" s="201">
        <v>0</v>
      </c>
      <c r="G591" s="202" t="str">
        <f t="shared" si="89"/>
        <v/>
      </c>
      <c r="H591" s="202" t="str">
        <f t="shared" si="86"/>
        <v/>
      </c>
      <c r="I591" s="202" t="str">
        <f t="shared" si="86"/>
        <v/>
      </c>
      <c r="J591" s="204" t="str">
        <f t="shared" si="90"/>
        <v/>
      </c>
      <c r="K591" s="205">
        <v>0</v>
      </c>
      <c r="L591" s="201">
        <v>0</v>
      </c>
      <c r="M591" s="202" t="str">
        <f t="shared" si="91"/>
        <v/>
      </c>
      <c r="N591" s="203">
        <v>13</v>
      </c>
      <c r="O591" s="201">
        <v>13</v>
      </c>
      <c r="P591" s="202">
        <f t="shared" si="92"/>
        <v>1</v>
      </c>
      <c r="Q591" s="202">
        <f t="shared" si="87"/>
        <v>-1</v>
      </c>
      <c r="R591" s="202">
        <f t="shared" si="87"/>
        <v>-1</v>
      </c>
      <c r="S591" s="204" t="str">
        <f t="shared" si="93"/>
        <v/>
      </c>
    </row>
    <row r="592" spans="1:19" ht="15" thickTop="1" thickBot="1" x14ac:dyDescent="0.3">
      <c r="A592" s="206" t="s">
        <v>353</v>
      </c>
      <c r="B592" s="206">
        <v>0</v>
      </c>
      <c r="C592" s="173">
        <v>0</v>
      </c>
      <c r="D592" s="199" t="str">
        <f t="shared" si="88"/>
        <v/>
      </c>
      <c r="E592" s="173">
        <v>0</v>
      </c>
      <c r="F592" s="173">
        <v>0</v>
      </c>
      <c r="G592" s="199" t="str">
        <f t="shared" si="89"/>
        <v/>
      </c>
      <c r="H592" s="199" t="str">
        <f t="shared" si="86"/>
        <v/>
      </c>
      <c r="I592" s="199" t="str">
        <f t="shared" si="86"/>
        <v/>
      </c>
      <c r="J592" s="199" t="str">
        <f t="shared" si="90"/>
        <v/>
      </c>
      <c r="K592" s="173">
        <v>0</v>
      </c>
      <c r="L592" s="173">
        <v>0</v>
      </c>
      <c r="M592" s="199" t="str">
        <f t="shared" si="91"/>
        <v/>
      </c>
      <c r="N592" s="173">
        <v>13</v>
      </c>
      <c r="O592" s="173">
        <v>13</v>
      </c>
      <c r="P592" s="199">
        <f t="shared" si="92"/>
        <v>1</v>
      </c>
      <c r="Q592" s="199">
        <f t="shared" si="87"/>
        <v>-1</v>
      </c>
      <c r="R592" s="199">
        <f t="shared" si="87"/>
        <v>-1</v>
      </c>
      <c r="S592" s="199" t="str">
        <f t="shared" si="93"/>
        <v/>
      </c>
    </row>
    <row r="593" spans="1:19" ht="16.5" thickTop="1" thickBot="1" x14ac:dyDescent="0.3">
      <c r="A593" s="200" t="s">
        <v>495</v>
      </c>
      <c r="B593" s="280">
        <v>0</v>
      </c>
      <c r="C593" s="201">
        <v>0</v>
      </c>
      <c r="D593" s="202" t="str">
        <f t="shared" si="88"/>
        <v/>
      </c>
      <c r="E593" s="203">
        <v>0</v>
      </c>
      <c r="F593" s="201">
        <v>0</v>
      </c>
      <c r="G593" s="202" t="str">
        <f t="shared" si="89"/>
        <v/>
      </c>
      <c r="H593" s="202" t="str">
        <f t="shared" si="86"/>
        <v/>
      </c>
      <c r="I593" s="202" t="str">
        <f t="shared" si="86"/>
        <v/>
      </c>
      <c r="J593" s="204" t="str">
        <f t="shared" si="90"/>
        <v/>
      </c>
      <c r="K593" s="205">
        <v>0</v>
      </c>
      <c r="L593" s="201">
        <v>0</v>
      </c>
      <c r="M593" s="202" t="str">
        <f t="shared" si="91"/>
        <v/>
      </c>
      <c r="N593" s="203">
        <v>144</v>
      </c>
      <c r="O593" s="201">
        <v>134</v>
      </c>
      <c r="P593" s="202">
        <f t="shared" si="92"/>
        <v>0.93055555555555558</v>
      </c>
      <c r="Q593" s="202">
        <f t="shared" si="87"/>
        <v>-1</v>
      </c>
      <c r="R593" s="202">
        <f t="shared" si="87"/>
        <v>-1</v>
      </c>
      <c r="S593" s="204" t="str">
        <f t="shared" si="93"/>
        <v/>
      </c>
    </row>
    <row r="594" spans="1:19" ht="15" thickTop="1" thickBot="1" x14ac:dyDescent="0.3">
      <c r="A594" s="206" t="s">
        <v>103</v>
      </c>
      <c r="B594" s="206">
        <v>0</v>
      </c>
      <c r="C594" s="173">
        <v>0</v>
      </c>
      <c r="D594" s="199" t="str">
        <f t="shared" si="88"/>
        <v/>
      </c>
      <c r="E594" s="173">
        <v>0</v>
      </c>
      <c r="F594" s="173">
        <v>0</v>
      </c>
      <c r="G594" s="199" t="str">
        <f t="shared" si="89"/>
        <v/>
      </c>
      <c r="H594" s="199" t="str">
        <f t="shared" si="86"/>
        <v/>
      </c>
      <c r="I594" s="199" t="str">
        <f t="shared" si="86"/>
        <v/>
      </c>
      <c r="J594" s="199" t="str">
        <f t="shared" si="90"/>
        <v/>
      </c>
      <c r="K594" s="173">
        <v>0</v>
      </c>
      <c r="L594" s="173">
        <v>0</v>
      </c>
      <c r="M594" s="199" t="str">
        <f t="shared" si="91"/>
        <v/>
      </c>
      <c r="N594" s="173">
        <v>144</v>
      </c>
      <c r="O594" s="173">
        <v>134</v>
      </c>
      <c r="P594" s="199">
        <f t="shared" si="92"/>
        <v>0.93055555555555558</v>
      </c>
      <c r="Q594" s="199">
        <f t="shared" si="87"/>
        <v>-1</v>
      </c>
      <c r="R594" s="199">
        <f t="shared" si="87"/>
        <v>-1</v>
      </c>
      <c r="S594" s="199" t="str">
        <f t="shared" si="93"/>
        <v/>
      </c>
    </row>
    <row r="595" spans="1:19" ht="16.5" thickTop="1" thickBot="1" x14ac:dyDescent="0.3">
      <c r="A595" s="200" t="s">
        <v>315</v>
      </c>
      <c r="B595" s="280">
        <v>0</v>
      </c>
      <c r="C595" s="201">
        <v>0</v>
      </c>
      <c r="D595" s="202" t="str">
        <f t="shared" si="88"/>
        <v/>
      </c>
      <c r="E595" s="203">
        <v>0</v>
      </c>
      <c r="F595" s="201">
        <v>0</v>
      </c>
      <c r="G595" s="202" t="str">
        <f t="shared" si="89"/>
        <v/>
      </c>
      <c r="H595" s="202" t="str">
        <f t="shared" si="86"/>
        <v/>
      </c>
      <c r="I595" s="202" t="str">
        <f t="shared" si="86"/>
        <v/>
      </c>
      <c r="J595" s="204" t="str">
        <f t="shared" si="90"/>
        <v/>
      </c>
      <c r="K595" s="205">
        <v>963</v>
      </c>
      <c r="L595" s="201">
        <v>791</v>
      </c>
      <c r="M595" s="202">
        <f t="shared" si="91"/>
        <v>0.82139148494288683</v>
      </c>
      <c r="N595" s="203">
        <v>0</v>
      </c>
      <c r="O595" s="201">
        <v>0</v>
      </c>
      <c r="P595" s="202" t="str">
        <f t="shared" si="92"/>
        <v/>
      </c>
      <c r="Q595" s="202" t="str">
        <f t="shared" si="87"/>
        <v/>
      </c>
      <c r="R595" s="202" t="str">
        <f t="shared" si="87"/>
        <v/>
      </c>
      <c r="S595" s="204" t="str">
        <f t="shared" si="93"/>
        <v/>
      </c>
    </row>
    <row r="596" spans="1:19" ht="14.25" thickTop="1" x14ac:dyDescent="0.25">
      <c r="A596" s="206" t="s">
        <v>351</v>
      </c>
      <c r="B596" s="206">
        <v>0</v>
      </c>
      <c r="C596" s="173">
        <v>0</v>
      </c>
      <c r="D596" s="199" t="str">
        <f t="shared" si="88"/>
        <v/>
      </c>
      <c r="E596" s="173">
        <v>0</v>
      </c>
      <c r="F596" s="173">
        <v>0</v>
      </c>
      <c r="G596" s="199" t="str">
        <f t="shared" si="89"/>
        <v/>
      </c>
      <c r="H596" s="199" t="str">
        <f t="shared" si="86"/>
        <v/>
      </c>
      <c r="I596" s="199" t="str">
        <f t="shared" si="86"/>
        <v/>
      </c>
      <c r="J596" s="199" t="str">
        <f t="shared" si="90"/>
        <v/>
      </c>
      <c r="K596" s="173">
        <v>279</v>
      </c>
      <c r="L596" s="173">
        <v>256</v>
      </c>
      <c r="M596" s="199">
        <f t="shared" si="91"/>
        <v>0.91756272401433692</v>
      </c>
      <c r="N596" s="173">
        <v>0</v>
      </c>
      <c r="O596" s="173">
        <v>0</v>
      </c>
      <c r="P596" s="199" t="str">
        <f t="shared" si="92"/>
        <v/>
      </c>
      <c r="Q596" s="199" t="str">
        <f t="shared" si="87"/>
        <v/>
      </c>
      <c r="R596" s="199" t="str">
        <f t="shared" si="87"/>
        <v/>
      </c>
      <c r="S596" s="199" t="str">
        <f t="shared" si="93"/>
        <v/>
      </c>
    </row>
    <row r="597" spans="1:19" ht="14.25" thickBot="1" x14ac:dyDescent="0.3">
      <c r="A597" s="206" t="s">
        <v>352</v>
      </c>
      <c r="B597" s="206">
        <v>0</v>
      </c>
      <c r="C597" s="173">
        <v>0</v>
      </c>
      <c r="D597" s="199" t="str">
        <f t="shared" si="88"/>
        <v/>
      </c>
      <c r="E597" s="173">
        <v>0</v>
      </c>
      <c r="F597" s="173">
        <v>0</v>
      </c>
      <c r="G597" s="199" t="str">
        <f t="shared" si="89"/>
        <v/>
      </c>
      <c r="H597" s="199" t="str">
        <f t="shared" si="86"/>
        <v/>
      </c>
      <c r="I597" s="199" t="str">
        <f t="shared" si="86"/>
        <v/>
      </c>
      <c r="J597" s="199" t="str">
        <f t="shared" si="90"/>
        <v/>
      </c>
      <c r="K597" s="173">
        <v>684</v>
      </c>
      <c r="L597" s="173">
        <v>535</v>
      </c>
      <c r="M597" s="199">
        <f t="shared" si="91"/>
        <v>0.78216374269005851</v>
      </c>
      <c r="N597" s="173">
        <v>0</v>
      </c>
      <c r="O597" s="173">
        <v>0</v>
      </c>
      <c r="P597" s="199" t="str">
        <f t="shared" si="92"/>
        <v/>
      </c>
      <c r="Q597" s="199" t="str">
        <f t="shared" si="87"/>
        <v/>
      </c>
      <c r="R597" s="199" t="str">
        <f t="shared" si="87"/>
        <v/>
      </c>
      <c r="S597" s="199" t="str">
        <f t="shared" si="93"/>
        <v/>
      </c>
    </row>
    <row r="598" spans="1:19" ht="16.5" thickTop="1" thickBot="1" x14ac:dyDescent="0.3">
      <c r="A598" s="200" t="s">
        <v>476</v>
      </c>
      <c r="B598" s="280">
        <v>0</v>
      </c>
      <c r="C598" s="201">
        <v>0</v>
      </c>
      <c r="D598" s="202" t="str">
        <f t="shared" si="88"/>
        <v/>
      </c>
      <c r="E598" s="203">
        <v>0</v>
      </c>
      <c r="F598" s="201">
        <v>0</v>
      </c>
      <c r="G598" s="202" t="str">
        <f t="shared" si="89"/>
        <v/>
      </c>
      <c r="H598" s="202" t="str">
        <f t="shared" si="86"/>
        <v/>
      </c>
      <c r="I598" s="202" t="str">
        <f t="shared" si="86"/>
        <v/>
      </c>
      <c r="J598" s="204" t="str">
        <f t="shared" si="90"/>
        <v/>
      </c>
      <c r="K598" s="205">
        <v>0</v>
      </c>
      <c r="L598" s="201">
        <v>0</v>
      </c>
      <c r="M598" s="202" t="str">
        <f t="shared" si="91"/>
        <v/>
      </c>
      <c r="N598" s="203">
        <v>12</v>
      </c>
      <c r="O598" s="201">
        <v>10</v>
      </c>
      <c r="P598" s="202">
        <f t="shared" si="92"/>
        <v>0.83333333333333337</v>
      </c>
      <c r="Q598" s="202">
        <f t="shared" si="87"/>
        <v>-1</v>
      </c>
      <c r="R598" s="202">
        <f t="shared" si="87"/>
        <v>-1</v>
      </c>
      <c r="S598" s="204" t="str">
        <f t="shared" si="93"/>
        <v/>
      </c>
    </row>
    <row r="599" spans="1:19" ht="15" thickTop="1" thickBot="1" x14ac:dyDescent="0.3">
      <c r="A599" s="206" t="s">
        <v>353</v>
      </c>
      <c r="B599" s="206">
        <v>0</v>
      </c>
      <c r="C599" s="173">
        <v>0</v>
      </c>
      <c r="D599" s="199" t="str">
        <f t="shared" si="88"/>
        <v/>
      </c>
      <c r="E599" s="173">
        <v>0</v>
      </c>
      <c r="F599" s="173">
        <v>0</v>
      </c>
      <c r="G599" s="199" t="str">
        <f t="shared" si="89"/>
        <v/>
      </c>
      <c r="H599" s="199" t="str">
        <f t="shared" si="86"/>
        <v/>
      </c>
      <c r="I599" s="199" t="str">
        <f t="shared" si="86"/>
        <v/>
      </c>
      <c r="J599" s="199" t="str">
        <f t="shared" si="90"/>
        <v/>
      </c>
      <c r="K599" s="173">
        <v>0</v>
      </c>
      <c r="L599" s="173">
        <v>0</v>
      </c>
      <c r="M599" s="199" t="str">
        <f t="shared" si="91"/>
        <v/>
      </c>
      <c r="N599" s="173">
        <v>12</v>
      </c>
      <c r="O599" s="173">
        <v>10</v>
      </c>
      <c r="P599" s="199">
        <f t="shared" si="92"/>
        <v>0.83333333333333337</v>
      </c>
      <c r="Q599" s="199">
        <f t="shared" si="87"/>
        <v>-1</v>
      </c>
      <c r="R599" s="199">
        <f t="shared" si="87"/>
        <v>-1</v>
      </c>
      <c r="S599" s="199" t="str">
        <f t="shared" si="93"/>
        <v/>
      </c>
    </row>
    <row r="600" spans="1:19" ht="16.5" thickTop="1" thickBot="1" x14ac:dyDescent="0.3">
      <c r="A600" s="200" t="s">
        <v>529</v>
      </c>
      <c r="B600" s="280">
        <v>0</v>
      </c>
      <c r="C600" s="201">
        <v>0</v>
      </c>
      <c r="D600" s="202" t="str">
        <f t="shared" si="88"/>
        <v/>
      </c>
      <c r="E600" s="203">
        <v>0</v>
      </c>
      <c r="F600" s="201">
        <v>0</v>
      </c>
      <c r="G600" s="202" t="str">
        <f t="shared" si="89"/>
        <v/>
      </c>
      <c r="H600" s="202" t="str">
        <f t="shared" si="86"/>
        <v/>
      </c>
      <c r="I600" s="202" t="str">
        <f t="shared" si="86"/>
        <v/>
      </c>
      <c r="J600" s="204" t="str">
        <f t="shared" si="90"/>
        <v/>
      </c>
      <c r="K600" s="205">
        <v>19</v>
      </c>
      <c r="L600" s="201">
        <v>13</v>
      </c>
      <c r="M600" s="202">
        <f t="shared" si="91"/>
        <v>0.68421052631578949</v>
      </c>
      <c r="N600" s="203">
        <v>0</v>
      </c>
      <c r="O600" s="201">
        <v>0</v>
      </c>
      <c r="P600" s="202" t="str">
        <f t="shared" si="92"/>
        <v/>
      </c>
      <c r="Q600" s="202" t="str">
        <f t="shared" si="87"/>
        <v/>
      </c>
      <c r="R600" s="202" t="str">
        <f t="shared" si="87"/>
        <v/>
      </c>
      <c r="S600" s="204" t="str">
        <f t="shared" si="93"/>
        <v/>
      </c>
    </row>
    <row r="601" spans="1:19" ht="15" thickTop="1" thickBot="1" x14ac:dyDescent="0.3">
      <c r="A601" s="206" t="s">
        <v>352</v>
      </c>
      <c r="B601" s="206">
        <v>0</v>
      </c>
      <c r="C601" s="173">
        <v>0</v>
      </c>
      <c r="D601" s="199" t="str">
        <f t="shared" si="88"/>
        <v/>
      </c>
      <c r="E601" s="173">
        <v>0</v>
      </c>
      <c r="F601" s="173">
        <v>0</v>
      </c>
      <c r="G601" s="199" t="str">
        <f t="shared" si="89"/>
        <v/>
      </c>
      <c r="H601" s="199" t="str">
        <f t="shared" si="86"/>
        <v/>
      </c>
      <c r="I601" s="199" t="str">
        <f t="shared" si="86"/>
        <v/>
      </c>
      <c r="J601" s="199" t="str">
        <f t="shared" si="90"/>
        <v/>
      </c>
      <c r="K601" s="173">
        <v>19</v>
      </c>
      <c r="L601" s="173">
        <v>13</v>
      </c>
      <c r="M601" s="199">
        <f t="shared" si="91"/>
        <v>0.68421052631578949</v>
      </c>
      <c r="N601" s="173">
        <v>0</v>
      </c>
      <c r="O601" s="173">
        <v>0</v>
      </c>
      <c r="P601" s="199" t="str">
        <f t="shared" si="92"/>
        <v/>
      </c>
      <c r="Q601" s="199" t="str">
        <f t="shared" si="87"/>
        <v/>
      </c>
      <c r="R601" s="199" t="str">
        <f t="shared" si="87"/>
        <v/>
      </c>
      <c r="S601" s="199" t="str">
        <f t="shared" si="93"/>
        <v/>
      </c>
    </row>
    <row r="602" spans="1:19" ht="16.5" thickTop="1" thickBot="1" x14ac:dyDescent="0.3">
      <c r="A602" s="200" t="s">
        <v>496</v>
      </c>
      <c r="B602" s="280">
        <v>0</v>
      </c>
      <c r="C602" s="201">
        <v>0</v>
      </c>
      <c r="D602" s="202" t="str">
        <f t="shared" si="88"/>
        <v/>
      </c>
      <c r="E602" s="203">
        <v>0</v>
      </c>
      <c r="F602" s="201">
        <v>0</v>
      </c>
      <c r="G602" s="202" t="str">
        <f t="shared" si="89"/>
        <v/>
      </c>
      <c r="H602" s="202" t="str">
        <f t="shared" si="86"/>
        <v/>
      </c>
      <c r="I602" s="202" t="str">
        <f t="shared" si="86"/>
        <v/>
      </c>
      <c r="J602" s="204" t="str">
        <f t="shared" si="90"/>
        <v/>
      </c>
      <c r="K602" s="205">
        <v>764</v>
      </c>
      <c r="L602" s="201">
        <v>252</v>
      </c>
      <c r="M602" s="202">
        <f t="shared" si="91"/>
        <v>0.32984293193717279</v>
      </c>
      <c r="N602" s="203">
        <v>1020</v>
      </c>
      <c r="O602" s="201">
        <v>479</v>
      </c>
      <c r="P602" s="202">
        <f t="shared" si="92"/>
        <v>0.4696078431372549</v>
      </c>
      <c r="Q602" s="202">
        <f t="shared" si="87"/>
        <v>-0.25098039215686274</v>
      </c>
      <c r="R602" s="202">
        <f t="shared" si="87"/>
        <v>-0.47390396659707723</v>
      </c>
      <c r="S602" s="204">
        <f t="shared" si="93"/>
        <v>-0.13976491120008211</v>
      </c>
    </row>
    <row r="603" spans="1:19" ht="15" thickTop="1" thickBot="1" x14ac:dyDescent="0.3">
      <c r="A603" s="206" t="s">
        <v>349</v>
      </c>
      <c r="B603" s="206">
        <v>0</v>
      </c>
      <c r="C603" s="173">
        <v>0</v>
      </c>
      <c r="D603" s="199" t="str">
        <f t="shared" si="88"/>
        <v/>
      </c>
      <c r="E603" s="173">
        <v>0</v>
      </c>
      <c r="F603" s="173">
        <v>0</v>
      </c>
      <c r="G603" s="199" t="str">
        <f t="shared" si="89"/>
        <v/>
      </c>
      <c r="H603" s="199" t="str">
        <f t="shared" si="86"/>
        <v/>
      </c>
      <c r="I603" s="199" t="str">
        <f t="shared" si="86"/>
        <v/>
      </c>
      <c r="J603" s="199" t="str">
        <f t="shared" si="90"/>
        <v/>
      </c>
      <c r="K603" s="173">
        <v>764</v>
      </c>
      <c r="L603" s="173">
        <v>252</v>
      </c>
      <c r="M603" s="199">
        <f t="shared" si="91"/>
        <v>0.32984293193717279</v>
      </c>
      <c r="N603" s="173">
        <v>1020</v>
      </c>
      <c r="O603" s="173">
        <v>479</v>
      </c>
      <c r="P603" s="199">
        <f t="shared" si="92"/>
        <v>0.4696078431372549</v>
      </c>
      <c r="Q603" s="199">
        <f t="shared" si="87"/>
        <v>-0.25098039215686274</v>
      </c>
      <c r="R603" s="199">
        <f t="shared" si="87"/>
        <v>-0.47390396659707723</v>
      </c>
      <c r="S603" s="199">
        <f t="shared" si="93"/>
        <v>-0.13976491120008211</v>
      </c>
    </row>
    <row r="604" spans="1:19" ht="16.5" thickTop="1" thickBot="1" x14ac:dyDescent="0.3">
      <c r="A604" s="200" t="s">
        <v>343</v>
      </c>
      <c r="B604" s="280">
        <v>0</v>
      </c>
      <c r="C604" s="201">
        <v>0</v>
      </c>
      <c r="D604" s="202" t="str">
        <f t="shared" si="88"/>
        <v/>
      </c>
      <c r="E604" s="203">
        <v>0</v>
      </c>
      <c r="F604" s="201">
        <v>0</v>
      </c>
      <c r="G604" s="202" t="str">
        <f t="shared" si="89"/>
        <v/>
      </c>
      <c r="H604" s="202" t="str">
        <f t="shared" si="86"/>
        <v/>
      </c>
      <c r="I604" s="202" t="str">
        <f t="shared" si="86"/>
        <v/>
      </c>
      <c r="J604" s="204" t="str">
        <f t="shared" si="90"/>
        <v/>
      </c>
      <c r="K604" s="205">
        <v>38</v>
      </c>
      <c r="L604" s="201">
        <v>8</v>
      </c>
      <c r="M604" s="202">
        <f t="shared" si="91"/>
        <v>0.21052631578947367</v>
      </c>
      <c r="N604" s="203">
        <v>0</v>
      </c>
      <c r="O604" s="201">
        <v>0</v>
      </c>
      <c r="P604" s="202" t="str">
        <f t="shared" si="92"/>
        <v/>
      </c>
      <c r="Q604" s="202" t="str">
        <f t="shared" si="87"/>
        <v/>
      </c>
      <c r="R604" s="202" t="str">
        <f t="shared" si="87"/>
        <v/>
      </c>
      <c r="S604" s="204" t="str">
        <f t="shared" si="93"/>
        <v/>
      </c>
    </row>
    <row r="605" spans="1:19" ht="15" thickTop="1" thickBot="1" x14ac:dyDescent="0.3">
      <c r="A605" s="206" t="s">
        <v>351</v>
      </c>
      <c r="B605" s="206">
        <v>0</v>
      </c>
      <c r="C605" s="173">
        <v>0</v>
      </c>
      <c r="D605" s="199" t="str">
        <f t="shared" si="88"/>
        <v/>
      </c>
      <c r="E605" s="173">
        <v>0</v>
      </c>
      <c r="F605" s="173">
        <v>0</v>
      </c>
      <c r="G605" s="199" t="str">
        <f t="shared" si="89"/>
        <v/>
      </c>
      <c r="H605" s="199" t="str">
        <f t="shared" si="86"/>
        <v/>
      </c>
      <c r="I605" s="199" t="str">
        <f t="shared" si="86"/>
        <v/>
      </c>
      <c r="J605" s="199" t="str">
        <f t="shared" si="90"/>
        <v/>
      </c>
      <c r="K605" s="173">
        <v>38</v>
      </c>
      <c r="L605" s="173">
        <v>8</v>
      </c>
      <c r="M605" s="199">
        <f t="shared" si="91"/>
        <v>0.21052631578947367</v>
      </c>
      <c r="N605" s="173">
        <v>0</v>
      </c>
      <c r="O605" s="173">
        <v>0</v>
      </c>
      <c r="P605" s="199" t="str">
        <f t="shared" si="92"/>
        <v/>
      </c>
      <c r="Q605" s="199" t="str">
        <f t="shared" si="87"/>
        <v/>
      </c>
      <c r="R605" s="199" t="str">
        <f t="shared" si="87"/>
        <v/>
      </c>
      <c r="S605" s="199" t="str">
        <f t="shared" si="93"/>
        <v/>
      </c>
    </row>
    <row r="606" spans="1:19" ht="16.5" thickTop="1" thickBot="1" x14ac:dyDescent="0.3">
      <c r="A606" s="200" t="s">
        <v>625</v>
      </c>
      <c r="B606" s="280">
        <v>0</v>
      </c>
      <c r="C606" s="201">
        <v>0</v>
      </c>
      <c r="D606" s="202" t="str">
        <f t="shared" si="88"/>
        <v/>
      </c>
      <c r="E606" s="203">
        <v>0</v>
      </c>
      <c r="F606" s="201">
        <v>0</v>
      </c>
      <c r="G606" s="202" t="str">
        <f t="shared" si="89"/>
        <v/>
      </c>
      <c r="H606" s="202" t="str">
        <f t="shared" si="86"/>
        <v/>
      </c>
      <c r="I606" s="202" t="str">
        <f t="shared" si="86"/>
        <v/>
      </c>
      <c r="J606" s="204" t="str">
        <f t="shared" si="90"/>
        <v/>
      </c>
      <c r="K606" s="205">
        <v>384</v>
      </c>
      <c r="L606" s="201">
        <v>171</v>
      </c>
      <c r="M606" s="202">
        <f t="shared" si="91"/>
        <v>0.4453125</v>
      </c>
      <c r="N606" s="203">
        <v>0</v>
      </c>
      <c r="O606" s="201">
        <v>0</v>
      </c>
      <c r="P606" s="202" t="str">
        <f t="shared" si="92"/>
        <v/>
      </c>
      <c r="Q606" s="202" t="str">
        <f t="shared" si="87"/>
        <v/>
      </c>
      <c r="R606" s="202" t="str">
        <f t="shared" si="87"/>
        <v/>
      </c>
      <c r="S606" s="204" t="str">
        <f t="shared" si="93"/>
        <v/>
      </c>
    </row>
    <row r="607" spans="1:19" ht="15" thickTop="1" thickBot="1" x14ac:dyDescent="0.3">
      <c r="A607" s="206" t="s">
        <v>349</v>
      </c>
      <c r="B607" s="206">
        <v>0</v>
      </c>
      <c r="C607" s="173">
        <v>0</v>
      </c>
      <c r="D607" s="199" t="str">
        <f t="shared" si="88"/>
        <v/>
      </c>
      <c r="E607" s="173">
        <v>0</v>
      </c>
      <c r="F607" s="173">
        <v>0</v>
      </c>
      <c r="G607" s="199" t="str">
        <f t="shared" si="89"/>
        <v/>
      </c>
      <c r="H607" s="199" t="str">
        <f t="shared" si="86"/>
        <v/>
      </c>
      <c r="I607" s="199" t="str">
        <f t="shared" si="86"/>
        <v/>
      </c>
      <c r="J607" s="199" t="str">
        <f t="shared" si="90"/>
        <v/>
      </c>
      <c r="K607" s="173">
        <v>384</v>
      </c>
      <c r="L607" s="173">
        <v>171</v>
      </c>
      <c r="M607" s="199">
        <f t="shared" si="91"/>
        <v>0.4453125</v>
      </c>
      <c r="N607" s="173">
        <v>0</v>
      </c>
      <c r="O607" s="173">
        <v>0</v>
      </c>
      <c r="P607" s="199" t="str">
        <f t="shared" si="92"/>
        <v/>
      </c>
      <c r="Q607" s="199" t="str">
        <f t="shared" si="87"/>
        <v/>
      </c>
      <c r="R607" s="199" t="str">
        <f t="shared" si="87"/>
        <v/>
      </c>
      <c r="S607" s="199" t="str">
        <f t="shared" si="93"/>
        <v/>
      </c>
    </row>
    <row r="608" spans="1:19" ht="16.5" thickTop="1" thickBot="1" x14ac:dyDescent="0.3">
      <c r="A608" s="200" t="s">
        <v>651</v>
      </c>
      <c r="B608" s="280">
        <v>0</v>
      </c>
      <c r="C608" s="201">
        <v>0</v>
      </c>
      <c r="D608" s="202" t="str">
        <f t="shared" si="88"/>
        <v/>
      </c>
      <c r="E608" s="203">
        <v>19</v>
      </c>
      <c r="F608" s="201">
        <v>0</v>
      </c>
      <c r="G608" s="202">
        <f t="shared" si="89"/>
        <v>0</v>
      </c>
      <c r="H608" s="202">
        <f t="shared" si="86"/>
        <v>-1</v>
      </c>
      <c r="I608" s="202" t="str">
        <f t="shared" si="86"/>
        <v/>
      </c>
      <c r="J608" s="204" t="str">
        <f t="shared" si="90"/>
        <v/>
      </c>
      <c r="K608" s="205">
        <v>0</v>
      </c>
      <c r="L608" s="201">
        <v>0</v>
      </c>
      <c r="M608" s="202" t="str">
        <f t="shared" si="91"/>
        <v/>
      </c>
      <c r="N608" s="203">
        <v>19</v>
      </c>
      <c r="O608" s="201">
        <v>0</v>
      </c>
      <c r="P608" s="202">
        <f t="shared" si="92"/>
        <v>0</v>
      </c>
      <c r="Q608" s="202">
        <f t="shared" si="87"/>
        <v>-1</v>
      </c>
      <c r="R608" s="202" t="str">
        <f t="shared" si="87"/>
        <v/>
      </c>
      <c r="S608" s="204" t="str">
        <f t="shared" si="93"/>
        <v/>
      </c>
    </row>
    <row r="609" spans="1:19" ht="15" thickTop="1" thickBot="1" x14ac:dyDescent="0.3">
      <c r="A609" s="206" t="s">
        <v>351</v>
      </c>
      <c r="B609" s="206">
        <v>0</v>
      </c>
      <c r="C609" s="173">
        <v>0</v>
      </c>
      <c r="D609" s="199" t="str">
        <f t="shared" si="88"/>
        <v/>
      </c>
      <c r="E609" s="173">
        <v>19</v>
      </c>
      <c r="F609" s="173">
        <v>0</v>
      </c>
      <c r="G609" s="199">
        <f t="shared" si="89"/>
        <v>0</v>
      </c>
      <c r="H609" s="199">
        <f t="shared" si="86"/>
        <v>-1</v>
      </c>
      <c r="I609" s="199" t="str">
        <f t="shared" si="86"/>
        <v/>
      </c>
      <c r="J609" s="199" t="str">
        <f t="shared" si="90"/>
        <v/>
      </c>
      <c r="K609" s="173">
        <v>0</v>
      </c>
      <c r="L609" s="173">
        <v>0</v>
      </c>
      <c r="M609" s="199" t="str">
        <f t="shared" si="91"/>
        <v/>
      </c>
      <c r="N609" s="173">
        <v>19</v>
      </c>
      <c r="O609" s="173">
        <v>0</v>
      </c>
      <c r="P609" s="199">
        <f t="shared" si="92"/>
        <v>0</v>
      </c>
      <c r="Q609" s="199">
        <f t="shared" si="87"/>
        <v>-1</v>
      </c>
      <c r="R609" s="199" t="str">
        <f t="shared" si="87"/>
        <v/>
      </c>
      <c r="S609" s="199" t="str">
        <f t="shared" si="93"/>
        <v/>
      </c>
    </row>
    <row r="610" spans="1:19" ht="16.5" thickTop="1" thickBot="1" x14ac:dyDescent="0.3">
      <c r="A610" s="200" t="s">
        <v>255</v>
      </c>
      <c r="B610" s="280">
        <v>0</v>
      </c>
      <c r="C610" s="201">
        <v>0</v>
      </c>
      <c r="D610" s="202" t="str">
        <f t="shared" si="88"/>
        <v/>
      </c>
      <c r="E610" s="203">
        <v>0</v>
      </c>
      <c r="F610" s="201">
        <v>0</v>
      </c>
      <c r="G610" s="202" t="str">
        <f t="shared" si="89"/>
        <v/>
      </c>
      <c r="H610" s="202" t="str">
        <f t="shared" si="86"/>
        <v/>
      </c>
      <c r="I610" s="202" t="str">
        <f t="shared" si="86"/>
        <v/>
      </c>
      <c r="J610" s="204" t="str">
        <f t="shared" si="90"/>
        <v/>
      </c>
      <c r="K610" s="205">
        <v>20400</v>
      </c>
      <c r="L610" s="201">
        <v>18045</v>
      </c>
      <c r="M610" s="202">
        <f t="shared" si="91"/>
        <v>0.88455882352941173</v>
      </c>
      <c r="N610" s="203">
        <v>0</v>
      </c>
      <c r="O610" s="201">
        <v>0</v>
      </c>
      <c r="P610" s="202" t="str">
        <f t="shared" si="92"/>
        <v/>
      </c>
      <c r="Q610" s="202" t="str">
        <f t="shared" si="87"/>
        <v/>
      </c>
      <c r="R610" s="202" t="str">
        <f t="shared" si="87"/>
        <v/>
      </c>
      <c r="S610" s="204" t="str">
        <f t="shared" si="93"/>
        <v/>
      </c>
    </row>
    <row r="611" spans="1:19" ht="15" thickTop="1" thickBot="1" x14ac:dyDescent="0.3">
      <c r="A611" s="206" t="s">
        <v>84</v>
      </c>
      <c r="B611" s="206">
        <v>0</v>
      </c>
      <c r="C611" s="173">
        <v>0</v>
      </c>
      <c r="D611" s="199" t="str">
        <f t="shared" si="88"/>
        <v/>
      </c>
      <c r="E611" s="173">
        <v>0</v>
      </c>
      <c r="F611" s="173">
        <v>0</v>
      </c>
      <c r="G611" s="199" t="str">
        <f t="shared" si="89"/>
        <v/>
      </c>
      <c r="H611" s="199" t="str">
        <f t="shared" si="86"/>
        <v/>
      </c>
      <c r="I611" s="199" t="str">
        <f t="shared" si="86"/>
        <v/>
      </c>
      <c r="J611" s="199" t="str">
        <f t="shared" si="90"/>
        <v/>
      </c>
      <c r="K611" s="173">
        <v>20400</v>
      </c>
      <c r="L611" s="173">
        <v>18045</v>
      </c>
      <c r="M611" s="199">
        <f t="shared" si="91"/>
        <v>0.88455882352941173</v>
      </c>
      <c r="N611" s="173">
        <v>0</v>
      </c>
      <c r="O611" s="173">
        <v>0</v>
      </c>
      <c r="P611" s="199" t="str">
        <f t="shared" si="92"/>
        <v/>
      </c>
      <c r="Q611" s="199" t="str">
        <f t="shared" si="87"/>
        <v/>
      </c>
      <c r="R611" s="199" t="str">
        <f t="shared" si="87"/>
        <v/>
      </c>
      <c r="S611" s="199" t="str">
        <f t="shared" si="93"/>
        <v/>
      </c>
    </row>
    <row r="612" spans="1:19" ht="16.5" thickTop="1" thickBot="1" x14ac:dyDescent="0.3">
      <c r="A612" s="200" t="s">
        <v>344</v>
      </c>
      <c r="B612" s="280">
        <v>0</v>
      </c>
      <c r="C612" s="201">
        <v>0</v>
      </c>
      <c r="D612" s="202" t="str">
        <f t="shared" si="88"/>
        <v/>
      </c>
      <c r="E612" s="203">
        <v>19</v>
      </c>
      <c r="F612" s="201">
        <v>16</v>
      </c>
      <c r="G612" s="202">
        <f t="shared" si="89"/>
        <v>0.84210526315789469</v>
      </c>
      <c r="H612" s="202">
        <f t="shared" si="86"/>
        <v>-1</v>
      </c>
      <c r="I612" s="202">
        <f t="shared" si="86"/>
        <v>-1</v>
      </c>
      <c r="J612" s="204" t="str">
        <f t="shared" si="90"/>
        <v/>
      </c>
      <c r="K612" s="205">
        <v>19</v>
      </c>
      <c r="L612" s="201">
        <v>0</v>
      </c>
      <c r="M612" s="202">
        <f t="shared" si="91"/>
        <v>0</v>
      </c>
      <c r="N612" s="203">
        <v>114</v>
      </c>
      <c r="O612" s="201">
        <v>48</v>
      </c>
      <c r="P612" s="202">
        <f t="shared" si="92"/>
        <v>0.42105263157894735</v>
      </c>
      <c r="Q612" s="202">
        <f t="shared" si="87"/>
        <v>-0.83333333333333337</v>
      </c>
      <c r="R612" s="202">
        <f t="shared" si="87"/>
        <v>-1</v>
      </c>
      <c r="S612" s="204">
        <f t="shared" si="93"/>
        <v>-0.42105263157894735</v>
      </c>
    </row>
    <row r="613" spans="1:19" ht="14.25" thickTop="1" x14ac:dyDescent="0.25">
      <c r="A613" s="206" t="s">
        <v>351</v>
      </c>
      <c r="B613" s="206">
        <v>0</v>
      </c>
      <c r="C613" s="173">
        <v>0</v>
      </c>
      <c r="D613" s="199" t="str">
        <f t="shared" si="88"/>
        <v/>
      </c>
      <c r="E613" s="173">
        <v>0</v>
      </c>
      <c r="F613" s="173">
        <v>0</v>
      </c>
      <c r="G613" s="199" t="str">
        <f t="shared" si="89"/>
        <v/>
      </c>
      <c r="H613" s="199" t="str">
        <f t="shared" si="86"/>
        <v/>
      </c>
      <c r="I613" s="199" t="str">
        <f t="shared" si="86"/>
        <v/>
      </c>
      <c r="J613" s="199" t="str">
        <f t="shared" si="90"/>
        <v/>
      </c>
      <c r="K613" s="173">
        <v>19</v>
      </c>
      <c r="L613" s="173">
        <v>0</v>
      </c>
      <c r="M613" s="199">
        <f t="shared" si="91"/>
        <v>0</v>
      </c>
      <c r="N613" s="173">
        <v>0</v>
      </c>
      <c r="O613" s="173">
        <v>0</v>
      </c>
      <c r="P613" s="199" t="str">
        <f t="shared" si="92"/>
        <v/>
      </c>
      <c r="Q613" s="199" t="str">
        <f t="shared" si="87"/>
        <v/>
      </c>
      <c r="R613" s="199" t="str">
        <f t="shared" si="87"/>
        <v/>
      </c>
      <c r="S613" s="199" t="str">
        <f t="shared" si="93"/>
        <v/>
      </c>
    </row>
    <row r="614" spans="1:19" ht="14.25" thickBot="1" x14ac:dyDescent="0.3">
      <c r="A614" s="206" t="s">
        <v>352</v>
      </c>
      <c r="B614" s="206">
        <v>0</v>
      </c>
      <c r="C614" s="173">
        <v>0</v>
      </c>
      <c r="D614" s="199" t="str">
        <f t="shared" si="88"/>
        <v/>
      </c>
      <c r="E614" s="173">
        <v>19</v>
      </c>
      <c r="F614" s="173">
        <v>16</v>
      </c>
      <c r="G614" s="199">
        <f t="shared" si="89"/>
        <v>0.84210526315789469</v>
      </c>
      <c r="H614" s="199">
        <f t="shared" si="86"/>
        <v>-1</v>
      </c>
      <c r="I614" s="199">
        <f t="shared" si="86"/>
        <v>-1</v>
      </c>
      <c r="J614" s="199" t="str">
        <f t="shared" si="90"/>
        <v/>
      </c>
      <c r="K614" s="173">
        <v>0</v>
      </c>
      <c r="L614" s="173">
        <v>0</v>
      </c>
      <c r="M614" s="199" t="str">
        <f t="shared" si="91"/>
        <v/>
      </c>
      <c r="N614" s="173">
        <v>114</v>
      </c>
      <c r="O614" s="173">
        <v>48</v>
      </c>
      <c r="P614" s="199">
        <f t="shared" si="92"/>
        <v>0.42105263157894735</v>
      </c>
      <c r="Q614" s="199">
        <f t="shared" si="87"/>
        <v>-1</v>
      </c>
      <c r="R614" s="199">
        <f t="shared" si="87"/>
        <v>-1</v>
      </c>
      <c r="S614" s="199" t="str">
        <f t="shared" si="93"/>
        <v/>
      </c>
    </row>
    <row r="615" spans="1:19" ht="16.5" thickTop="1" thickBot="1" x14ac:dyDescent="0.3">
      <c r="A615" s="200" t="s">
        <v>388</v>
      </c>
      <c r="B615" s="280">
        <v>0</v>
      </c>
      <c r="C615" s="201">
        <v>0</v>
      </c>
      <c r="D615" s="202" t="str">
        <f t="shared" si="88"/>
        <v/>
      </c>
      <c r="E615" s="203">
        <v>940</v>
      </c>
      <c r="F615" s="201">
        <v>713</v>
      </c>
      <c r="G615" s="202">
        <f t="shared" si="89"/>
        <v>0.75851063829787235</v>
      </c>
      <c r="H615" s="202">
        <f t="shared" si="86"/>
        <v>-1</v>
      </c>
      <c r="I615" s="202">
        <f t="shared" si="86"/>
        <v>-1</v>
      </c>
      <c r="J615" s="204" t="str">
        <f t="shared" si="90"/>
        <v/>
      </c>
      <c r="K615" s="205">
        <v>2701</v>
      </c>
      <c r="L615" s="201">
        <v>2035</v>
      </c>
      <c r="M615" s="202">
        <f t="shared" si="91"/>
        <v>0.75342465753424659</v>
      </c>
      <c r="N615" s="203">
        <v>13588</v>
      </c>
      <c r="O615" s="201">
        <v>9976</v>
      </c>
      <c r="P615" s="202">
        <f t="shared" si="92"/>
        <v>0.73417721518987344</v>
      </c>
      <c r="Q615" s="202">
        <f t="shared" si="87"/>
        <v>-0.80122166617603763</v>
      </c>
      <c r="R615" s="202">
        <f t="shared" si="87"/>
        <v>-0.79601042502004815</v>
      </c>
      <c r="S615" s="204">
        <f t="shared" si="93"/>
        <v>1.9247442344373145E-2</v>
      </c>
    </row>
    <row r="616" spans="1:19" ht="15" thickTop="1" thickBot="1" x14ac:dyDescent="0.3">
      <c r="A616" s="206" t="s">
        <v>353</v>
      </c>
      <c r="B616" s="206">
        <v>0</v>
      </c>
      <c r="C616" s="173">
        <v>0</v>
      </c>
      <c r="D616" s="199" t="str">
        <f t="shared" si="88"/>
        <v/>
      </c>
      <c r="E616" s="173">
        <v>940</v>
      </c>
      <c r="F616" s="173">
        <v>713</v>
      </c>
      <c r="G616" s="199">
        <f t="shared" si="89"/>
        <v>0.75851063829787235</v>
      </c>
      <c r="H616" s="199">
        <f t="shared" si="86"/>
        <v>-1</v>
      </c>
      <c r="I616" s="199">
        <f t="shared" si="86"/>
        <v>-1</v>
      </c>
      <c r="J616" s="199" t="str">
        <f t="shared" si="90"/>
        <v/>
      </c>
      <c r="K616" s="173">
        <v>2701</v>
      </c>
      <c r="L616" s="173">
        <v>2035</v>
      </c>
      <c r="M616" s="199">
        <f t="shared" si="91"/>
        <v>0.75342465753424659</v>
      </c>
      <c r="N616" s="173">
        <v>13588</v>
      </c>
      <c r="O616" s="173">
        <v>9976</v>
      </c>
      <c r="P616" s="199">
        <f t="shared" si="92"/>
        <v>0.73417721518987344</v>
      </c>
      <c r="Q616" s="199">
        <f t="shared" si="87"/>
        <v>-0.80122166617603763</v>
      </c>
      <c r="R616" s="199">
        <f t="shared" si="87"/>
        <v>-0.79601042502004815</v>
      </c>
      <c r="S616" s="199">
        <f t="shared" si="93"/>
        <v>1.9247442344373145E-2</v>
      </c>
    </row>
    <row r="617" spans="1:19" ht="16.5" thickTop="1" thickBot="1" x14ac:dyDescent="0.3">
      <c r="A617" s="200" t="s">
        <v>479</v>
      </c>
      <c r="B617" s="280">
        <v>0</v>
      </c>
      <c r="C617" s="201">
        <v>0</v>
      </c>
      <c r="D617" s="202" t="str">
        <f t="shared" si="88"/>
        <v/>
      </c>
      <c r="E617" s="203">
        <v>0</v>
      </c>
      <c r="F617" s="201">
        <v>0</v>
      </c>
      <c r="G617" s="202" t="str">
        <f t="shared" si="89"/>
        <v/>
      </c>
      <c r="H617" s="202" t="str">
        <f t="shared" si="86"/>
        <v/>
      </c>
      <c r="I617" s="202" t="str">
        <f t="shared" si="86"/>
        <v/>
      </c>
      <c r="J617" s="204" t="str">
        <f t="shared" si="90"/>
        <v/>
      </c>
      <c r="K617" s="205">
        <v>0</v>
      </c>
      <c r="L617" s="201">
        <v>0</v>
      </c>
      <c r="M617" s="202" t="str">
        <f t="shared" si="91"/>
        <v/>
      </c>
      <c r="N617" s="203">
        <v>11</v>
      </c>
      <c r="O617" s="201">
        <v>11</v>
      </c>
      <c r="P617" s="202">
        <f t="shared" si="92"/>
        <v>1</v>
      </c>
      <c r="Q617" s="202">
        <f t="shared" si="87"/>
        <v>-1</v>
      </c>
      <c r="R617" s="202">
        <f t="shared" si="87"/>
        <v>-1</v>
      </c>
      <c r="S617" s="204" t="str">
        <f t="shared" si="93"/>
        <v/>
      </c>
    </row>
    <row r="618" spans="1:19" ht="15" thickTop="1" thickBot="1" x14ac:dyDescent="0.3">
      <c r="A618" s="206" t="s">
        <v>353</v>
      </c>
      <c r="B618" s="206">
        <v>0</v>
      </c>
      <c r="C618" s="173">
        <v>0</v>
      </c>
      <c r="D618" s="199" t="str">
        <f t="shared" si="88"/>
        <v/>
      </c>
      <c r="E618" s="173">
        <v>0</v>
      </c>
      <c r="F618" s="173">
        <v>0</v>
      </c>
      <c r="G618" s="199" t="str">
        <f t="shared" si="89"/>
        <v/>
      </c>
      <c r="H618" s="199" t="str">
        <f t="shared" si="86"/>
        <v/>
      </c>
      <c r="I618" s="199" t="str">
        <f t="shared" si="86"/>
        <v/>
      </c>
      <c r="J618" s="199" t="str">
        <f t="shared" si="90"/>
        <v/>
      </c>
      <c r="K618" s="173">
        <v>0</v>
      </c>
      <c r="L618" s="173">
        <v>0</v>
      </c>
      <c r="M618" s="199" t="str">
        <f t="shared" si="91"/>
        <v/>
      </c>
      <c r="N618" s="173">
        <v>11</v>
      </c>
      <c r="O618" s="173">
        <v>11</v>
      </c>
      <c r="P618" s="199">
        <f t="shared" si="92"/>
        <v>1</v>
      </c>
      <c r="Q618" s="199">
        <f t="shared" si="87"/>
        <v>-1</v>
      </c>
      <c r="R618" s="199">
        <f t="shared" si="87"/>
        <v>-1</v>
      </c>
      <c r="S618" s="199" t="str">
        <f t="shared" si="93"/>
        <v/>
      </c>
    </row>
    <row r="619" spans="1:19" ht="16.5" thickTop="1" thickBot="1" x14ac:dyDescent="0.3">
      <c r="A619" s="200" t="s">
        <v>411</v>
      </c>
      <c r="B619" s="280">
        <v>0</v>
      </c>
      <c r="C619" s="201">
        <v>0</v>
      </c>
      <c r="D619" s="202" t="str">
        <f t="shared" si="88"/>
        <v/>
      </c>
      <c r="E619" s="203">
        <v>0</v>
      </c>
      <c r="F619" s="201">
        <v>0</v>
      </c>
      <c r="G619" s="202" t="str">
        <f t="shared" si="89"/>
        <v/>
      </c>
      <c r="H619" s="202" t="str">
        <f t="shared" si="86"/>
        <v/>
      </c>
      <c r="I619" s="202" t="str">
        <f t="shared" si="86"/>
        <v/>
      </c>
      <c r="J619" s="204" t="str">
        <f t="shared" si="90"/>
        <v/>
      </c>
      <c r="K619" s="205">
        <v>0</v>
      </c>
      <c r="L619" s="201">
        <v>0</v>
      </c>
      <c r="M619" s="202" t="str">
        <f t="shared" si="91"/>
        <v/>
      </c>
      <c r="N619" s="203">
        <v>258</v>
      </c>
      <c r="O619" s="201">
        <v>30</v>
      </c>
      <c r="P619" s="202">
        <f t="shared" si="92"/>
        <v>0.11627906976744186</v>
      </c>
      <c r="Q619" s="202">
        <f t="shared" si="87"/>
        <v>-1</v>
      </c>
      <c r="R619" s="202">
        <f t="shared" si="87"/>
        <v>-1</v>
      </c>
      <c r="S619" s="204" t="str">
        <f t="shared" si="93"/>
        <v/>
      </c>
    </row>
    <row r="620" spans="1:19" ht="14.25" thickTop="1" x14ac:dyDescent="0.25">
      <c r="A620" s="206" t="s">
        <v>349</v>
      </c>
      <c r="B620" s="206">
        <v>0</v>
      </c>
      <c r="C620" s="173">
        <v>0</v>
      </c>
      <c r="D620" s="199" t="str">
        <f t="shared" si="88"/>
        <v/>
      </c>
      <c r="E620" s="173">
        <v>0</v>
      </c>
      <c r="F620" s="173">
        <v>0</v>
      </c>
      <c r="G620" s="199" t="str">
        <f t="shared" si="89"/>
        <v/>
      </c>
      <c r="H620" s="199" t="str">
        <f t="shared" ref="H620:I683" si="94">IFERROR(B620/E620-1,"")</f>
        <v/>
      </c>
      <c r="I620" s="199" t="str">
        <f t="shared" si="94"/>
        <v/>
      </c>
      <c r="J620" s="199" t="str">
        <f t="shared" si="90"/>
        <v/>
      </c>
      <c r="K620" s="173">
        <v>0</v>
      </c>
      <c r="L620" s="173">
        <v>0</v>
      </c>
      <c r="M620" s="199" t="str">
        <f t="shared" si="91"/>
        <v/>
      </c>
      <c r="N620" s="173">
        <v>194</v>
      </c>
      <c r="O620" s="173">
        <v>0</v>
      </c>
      <c r="P620" s="199">
        <f t="shared" si="92"/>
        <v>0</v>
      </c>
      <c r="Q620" s="199">
        <f t="shared" ref="Q620:R683" si="95">IFERROR(K620/N620-1,"")</f>
        <v>-1</v>
      </c>
      <c r="R620" s="199" t="str">
        <f t="shared" si="95"/>
        <v/>
      </c>
      <c r="S620" s="199" t="str">
        <f t="shared" si="93"/>
        <v/>
      </c>
    </row>
    <row r="621" spans="1:19" ht="14.25" thickBot="1" x14ac:dyDescent="0.3">
      <c r="A621" s="206" t="s">
        <v>353</v>
      </c>
      <c r="B621" s="206">
        <v>0</v>
      </c>
      <c r="C621" s="173">
        <v>0</v>
      </c>
      <c r="D621" s="199" t="str">
        <f t="shared" si="88"/>
        <v/>
      </c>
      <c r="E621" s="173">
        <v>0</v>
      </c>
      <c r="F621" s="173">
        <v>0</v>
      </c>
      <c r="G621" s="199" t="str">
        <f t="shared" si="89"/>
        <v/>
      </c>
      <c r="H621" s="199" t="str">
        <f t="shared" si="94"/>
        <v/>
      </c>
      <c r="I621" s="199" t="str">
        <f t="shared" si="94"/>
        <v/>
      </c>
      <c r="J621" s="199" t="str">
        <f t="shared" si="90"/>
        <v/>
      </c>
      <c r="K621" s="173">
        <v>0</v>
      </c>
      <c r="L621" s="173">
        <v>0</v>
      </c>
      <c r="M621" s="199" t="str">
        <f t="shared" si="91"/>
        <v/>
      </c>
      <c r="N621" s="173">
        <v>64</v>
      </c>
      <c r="O621" s="173">
        <v>30</v>
      </c>
      <c r="P621" s="199">
        <f t="shared" si="92"/>
        <v>0.46875</v>
      </c>
      <c r="Q621" s="199">
        <f t="shared" si="95"/>
        <v>-1</v>
      </c>
      <c r="R621" s="199">
        <f t="shared" si="95"/>
        <v>-1</v>
      </c>
      <c r="S621" s="199" t="str">
        <f t="shared" si="93"/>
        <v/>
      </c>
    </row>
    <row r="622" spans="1:19" ht="16.5" thickTop="1" thickBot="1" x14ac:dyDescent="0.3">
      <c r="A622" s="200" t="s">
        <v>652</v>
      </c>
      <c r="B622" s="280">
        <v>0</v>
      </c>
      <c r="C622" s="201">
        <v>0</v>
      </c>
      <c r="D622" s="202" t="str">
        <f t="shared" si="88"/>
        <v/>
      </c>
      <c r="E622" s="203">
        <v>19</v>
      </c>
      <c r="F622" s="201">
        <v>1</v>
      </c>
      <c r="G622" s="202">
        <f t="shared" si="89"/>
        <v>5.2631578947368418E-2</v>
      </c>
      <c r="H622" s="202">
        <f t="shared" si="94"/>
        <v>-1</v>
      </c>
      <c r="I622" s="202">
        <f t="shared" si="94"/>
        <v>-1</v>
      </c>
      <c r="J622" s="204" t="str">
        <f t="shared" si="90"/>
        <v/>
      </c>
      <c r="K622" s="205">
        <v>0</v>
      </c>
      <c r="L622" s="201">
        <v>0</v>
      </c>
      <c r="M622" s="202" t="str">
        <f t="shared" si="91"/>
        <v/>
      </c>
      <c r="N622" s="203">
        <v>19</v>
      </c>
      <c r="O622" s="201">
        <v>1</v>
      </c>
      <c r="P622" s="202">
        <f t="shared" si="92"/>
        <v>5.2631578947368418E-2</v>
      </c>
      <c r="Q622" s="202">
        <f t="shared" si="95"/>
        <v>-1</v>
      </c>
      <c r="R622" s="202">
        <f t="shared" si="95"/>
        <v>-1</v>
      </c>
      <c r="S622" s="204" t="str">
        <f t="shared" si="93"/>
        <v/>
      </c>
    </row>
    <row r="623" spans="1:19" ht="15" thickTop="1" thickBot="1" x14ac:dyDescent="0.3">
      <c r="A623" s="206" t="s">
        <v>351</v>
      </c>
      <c r="B623" s="206">
        <v>0</v>
      </c>
      <c r="C623" s="173">
        <v>0</v>
      </c>
      <c r="D623" s="199" t="str">
        <f t="shared" si="88"/>
        <v/>
      </c>
      <c r="E623" s="173">
        <v>19</v>
      </c>
      <c r="F623" s="173">
        <v>1</v>
      </c>
      <c r="G623" s="199">
        <f t="shared" si="89"/>
        <v>5.2631578947368418E-2</v>
      </c>
      <c r="H623" s="199">
        <f t="shared" si="94"/>
        <v>-1</v>
      </c>
      <c r="I623" s="199">
        <f t="shared" si="94"/>
        <v>-1</v>
      </c>
      <c r="J623" s="199" t="str">
        <f t="shared" si="90"/>
        <v/>
      </c>
      <c r="K623" s="173">
        <v>0</v>
      </c>
      <c r="L623" s="173">
        <v>0</v>
      </c>
      <c r="M623" s="199" t="str">
        <f t="shared" si="91"/>
        <v/>
      </c>
      <c r="N623" s="173">
        <v>19</v>
      </c>
      <c r="O623" s="173">
        <v>1</v>
      </c>
      <c r="P623" s="199">
        <f t="shared" si="92"/>
        <v>5.2631578947368418E-2</v>
      </c>
      <c r="Q623" s="199">
        <f t="shared" si="95"/>
        <v>-1</v>
      </c>
      <c r="R623" s="199">
        <f t="shared" si="95"/>
        <v>-1</v>
      </c>
      <c r="S623" s="199" t="str">
        <f t="shared" si="93"/>
        <v/>
      </c>
    </row>
    <row r="624" spans="1:19" ht="16.5" thickTop="1" thickBot="1" x14ac:dyDescent="0.3">
      <c r="A624" s="200" t="s">
        <v>504</v>
      </c>
      <c r="B624" s="280">
        <v>0</v>
      </c>
      <c r="C624" s="201">
        <v>0</v>
      </c>
      <c r="D624" s="202" t="str">
        <f t="shared" si="88"/>
        <v/>
      </c>
      <c r="E624" s="203">
        <v>0</v>
      </c>
      <c r="F624" s="201">
        <v>0</v>
      </c>
      <c r="G624" s="202" t="str">
        <f t="shared" si="89"/>
        <v/>
      </c>
      <c r="H624" s="202" t="str">
        <f t="shared" si="94"/>
        <v/>
      </c>
      <c r="I624" s="202" t="str">
        <f t="shared" si="94"/>
        <v/>
      </c>
      <c r="J624" s="204" t="str">
        <f t="shared" si="90"/>
        <v/>
      </c>
      <c r="K624" s="205">
        <v>0</v>
      </c>
      <c r="L624" s="201">
        <v>0</v>
      </c>
      <c r="M624" s="202" t="str">
        <f t="shared" si="91"/>
        <v/>
      </c>
      <c r="N624" s="203">
        <v>19</v>
      </c>
      <c r="O624" s="201">
        <v>19</v>
      </c>
      <c r="P624" s="202">
        <f t="shared" si="92"/>
        <v>1</v>
      </c>
      <c r="Q624" s="202">
        <f t="shared" si="95"/>
        <v>-1</v>
      </c>
      <c r="R624" s="202">
        <f t="shared" si="95"/>
        <v>-1</v>
      </c>
      <c r="S624" s="204" t="str">
        <f t="shared" si="93"/>
        <v/>
      </c>
    </row>
    <row r="625" spans="1:19" ht="15" thickTop="1" thickBot="1" x14ac:dyDescent="0.3">
      <c r="A625" s="206" t="s">
        <v>351</v>
      </c>
      <c r="B625" s="206">
        <v>0</v>
      </c>
      <c r="C625" s="173">
        <v>0</v>
      </c>
      <c r="D625" s="199" t="str">
        <f t="shared" si="88"/>
        <v/>
      </c>
      <c r="E625" s="173">
        <v>0</v>
      </c>
      <c r="F625" s="173">
        <v>0</v>
      </c>
      <c r="G625" s="199" t="str">
        <f t="shared" si="89"/>
        <v/>
      </c>
      <c r="H625" s="199" t="str">
        <f t="shared" si="94"/>
        <v/>
      </c>
      <c r="I625" s="199" t="str">
        <f t="shared" si="94"/>
        <v/>
      </c>
      <c r="J625" s="199" t="str">
        <f t="shared" si="90"/>
        <v/>
      </c>
      <c r="K625" s="173">
        <v>0</v>
      </c>
      <c r="L625" s="173">
        <v>0</v>
      </c>
      <c r="M625" s="199" t="str">
        <f t="shared" si="91"/>
        <v/>
      </c>
      <c r="N625" s="173">
        <v>19</v>
      </c>
      <c r="O625" s="173">
        <v>19</v>
      </c>
      <c r="P625" s="199">
        <f t="shared" si="92"/>
        <v>1</v>
      </c>
      <c r="Q625" s="199">
        <f t="shared" si="95"/>
        <v>-1</v>
      </c>
      <c r="R625" s="199">
        <f t="shared" si="95"/>
        <v>-1</v>
      </c>
      <c r="S625" s="199" t="str">
        <f t="shared" si="93"/>
        <v/>
      </c>
    </row>
    <row r="626" spans="1:19" ht="16.5" thickTop="1" thickBot="1" x14ac:dyDescent="0.3">
      <c r="A626" s="200" t="s">
        <v>412</v>
      </c>
      <c r="B626" s="280">
        <v>0</v>
      </c>
      <c r="C626" s="201">
        <v>0</v>
      </c>
      <c r="D626" s="202" t="str">
        <f t="shared" si="88"/>
        <v/>
      </c>
      <c r="E626" s="203">
        <v>0</v>
      </c>
      <c r="F626" s="201">
        <v>0</v>
      </c>
      <c r="G626" s="202" t="str">
        <f t="shared" si="89"/>
        <v/>
      </c>
      <c r="H626" s="202" t="str">
        <f t="shared" si="94"/>
        <v/>
      </c>
      <c r="I626" s="202" t="str">
        <f t="shared" si="94"/>
        <v/>
      </c>
      <c r="J626" s="204" t="str">
        <f t="shared" si="90"/>
        <v/>
      </c>
      <c r="K626" s="205">
        <v>0</v>
      </c>
      <c r="L626" s="201">
        <v>0</v>
      </c>
      <c r="M626" s="202" t="str">
        <f t="shared" si="91"/>
        <v/>
      </c>
      <c r="N626" s="203">
        <v>96</v>
      </c>
      <c r="O626" s="201">
        <v>66</v>
      </c>
      <c r="P626" s="202">
        <f t="shared" si="92"/>
        <v>0.6875</v>
      </c>
      <c r="Q626" s="202">
        <f t="shared" si="95"/>
        <v>-1</v>
      </c>
      <c r="R626" s="202">
        <f t="shared" si="95"/>
        <v>-1</v>
      </c>
      <c r="S626" s="204" t="str">
        <f t="shared" si="93"/>
        <v/>
      </c>
    </row>
    <row r="627" spans="1:19" ht="15" thickTop="1" thickBot="1" x14ac:dyDescent="0.3">
      <c r="A627" s="206" t="s">
        <v>349</v>
      </c>
      <c r="B627" s="206">
        <v>0</v>
      </c>
      <c r="C627" s="173">
        <v>0</v>
      </c>
      <c r="D627" s="199" t="str">
        <f t="shared" si="88"/>
        <v/>
      </c>
      <c r="E627" s="173">
        <v>0</v>
      </c>
      <c r="F627" s="173">
        <v>0</v>
      </c>
      <c r="G627" s="199" t="str">
        <f t="shared" si="89"/>
        <v/>
      </c>
      <c r="H627" s="199" t="str">
        <f t="shared" si="94"/>
        <v/>
      </c>
      <c r="I627" s="199" t="str">
        <f t="shared" si="94"/>
        <v/>
      </c>
      <c r="J627" s="199" t="str">
        <f t="shared" si="90"/>
        <v/>
      </c>
      <c r="K627" s="173">
        <v>0</v>
      </c>
      <c r="L627" s="173">
        <v>0</v>
      </c>
      <c r="M627" s="199" t="str">
        <f t="shared" si="91"/>
        <v/>
      </c>
      <c r="N627" s="173">
        <v>96</v>
      </c>
      <c r="O627" s="173">
        <v>66</v>
      </c>
      <c r="P627" s="199">
        <f t="shared" si="92"/>
        <v>0.6875</v>
      </c>
      <c r="Q627" s="199">
        <f t="shared" si="95"/>
        <v>-1</v>
      </c>
      <c r="R627" s="199">
        <f t="shared" si="95"/>
        <v>-1</v>
      </c>
      <c r="S627" s="199" t="str">
        <f t="shared" si="93"/>
        <v/>
      </c>
    </row>
    <row r="628" spans="1:19" ht="16.5" thickTop="1" thickBot="1" x14ac:dyDescent="0.3">
      <c r="A628" s="200" t="s">
        <v>416</v>
      </c>
      <c r="B628" s="280">
        <v>0</v>
      </c>
      <c r="C628" s="201">
        <v>0</v>
      </c>
      <c r="D628" s="202" t="str">
        <f t="shared" si="88"/>
        <v/>
      </c>
      <c r="E628" s="203">
        <v>0</v>
      </c>
      <c r="F628" s="201">
        <v>0</v>
      </c>
      <c r="G628" s="202" t="str">
        <f t="shared" si="89"/>
        <v/>
      </c>
      <c r="H628" s="202" t="str">
        <f t="shared" si="94"/>
        <v/>
      </c>
      <c r="I628" s="202" t="str">
        <f t="shared" si="94"/>
        <v/>
      </c>
      <c r="J628" s="204" t="str">
        <f t="shared" si="90"/>
        <v/>
      </c>
      <c r="K628" s="205">
        <v>19</v>
      </c>
      <c r="L628" s="201">
        <v>0</v>
      </c>
      <c r="M628" s="202">
        <f t="shared" si="91"/>
        <v>0</v>
      </c>
      <c r="N628" s="203">
        <v>76</v>
      </c>
      <c r="O628" s="201">
        <v>2</v>
      </c>
      <c r="P628" s="202">
        <f t="shared" si="92"/>
        <v>2.6315789473684209E-2</v>
      </c>
      <c r="Q628" s="202">
        <f t="shared" si="95"/>
        <v>-0.75</v>
      </c>
      <c r="R628" s="202">
        <f t="shared" si="95"/>
        <v>-1</v>
      </c>
      <c r="S628" s="204">
        <f t="shared" si="93"/>
        <v>-2.6315789473684209E-2</v>
      </c>
    </row>
    <row r="629" spans="1:19" ht="14.25" thickTop="1" x14ac:dyDescent="0.25">
      <c r="A629" s="206" t="s">
        <v>351</v>
      </c>
      <c r="B629" s="206">
        <v>0</v>
      </c>
      <c r="C629" s="173">
        <v>0</v>
      </c>
      <c r="D629" s="199" t="str">
        <f t="shared" si="88"/>
        <v/>
      </c>
      <c r="E629" s="173">
        <v>0</v>
      </c>
      <c r="F629" s="173">
        <v>0</v>
      </c>
      <c r="G629" s="199" t="str">
        <f t="shared" si="89"/>
        <v/>
      </c>
      <c r="H629" s="199" t="str">
        <f t="shared" si="94"/>
        <v/>
      </c>
      <c r="I629" s="199" t="str">
        <f t="shared" si="94"/>
        <v/>
      </c>
      <c r="J629" s="199" t="str">
        <f t="shared" si="90"/>
        <v/>
      </c>
      <c r="K629" s="173">
        <v>19</v>
      </c>
      <c r="L629" s="173">
        <v>0</v>
      </c>
      <c r="M629" s="199">
        <f t="shared" si="91"/>
        <v>0</v>
      </c>
      <c r="N629" s="173">
        <v>38</v>
      </c>
      <c r="O629" s="173">
        <v>2</v>
      </c>
      <c r="P629" s="199">
        <f t="shared" si="92"/>
        <v>5.2631578947368418E-2</v>
      </c>
      <c r="Q629" s="199">
        <f t="shared" si="95"/>
        <v>-0.5</v>
      </c>
      <c r="R629" s="199">
        <f t="shared" si="95"/>
        <v>-1</v>
      </c>
      <c r="S629" s="199">
        <f t="shared" si="93"/>
        <v>-5.2631578947368418E-2</v>
      </c>
    </row>
    <row r="630" spans="1:19" ht="14.25" thickBot="1" x14ac:dyDescent="0.3">
      <c r="A630" s="206" t="s">
        <v>352</v>
      </c>
      <c r="B630" s="206">
        <v>0</v>
      </c>
      <c r="C630" s="173">
        <v>0</v>
      </c>
      <c r="D630" s="199" t="str">
        <f t="shared" si="88"/>
        <v/>
      </c>
      <c r="E630" s="173">
        <v>0</v>
      </c>
      <c r="F630" s="173">
        <v>0</v>
      </c>
      <c r="G630" s="199" t="str">
        <f t="shared" si="89"/>
        <v/>
      </c>
      <c r="H630" s="199" t="str">
        <f t="shared" si="94"/>
        <v/>
      </c>
      <c r="I630" s="199" t="str">
        <f t="shared" si="94"/>
        <v/>
      </c>
      <c r="J630" s="199" t="str">
        <f t="shared" si="90"/>
        <v/>
      </c>
      <c r="K630" s="173">
        <v>0</v>
      </c>
      <c r="L630" s="173">
        <v>0</v>
      </c>
      <c r="M630" s="199" t="str">
        <f t="shared" si="91"/>
        <v/>
      </c>
      <c r="N630" s="173">
        <v>38</v>
      </c>
      <c r="O630" s="173">
        <v>0</v>
      </c>
      <c r="P630" s="199">
        <f t="shared" si="92"/>
        <v>0</v>
      </c>
      <c r="Q630" s="199">
        <f t="shared" si="95"/>
        <v>-1</v>
      </c>
      <c r="R630" s="199" t="str">
        <f t="shared" si="95"/>
        <v/>
      </c>
      <c r="S630" s="199" t="str">
        <f t="shared" si="93"/>
        <v/>
      </c>
    </row>
    <row r="631" spans="1:19" ht="16.5" thickTop="1" thickBot="1" x14ac:dyDescent="0.3">
      <c r="A631" s="200" t="s">
        <v>389</v>
      </c>
      <c r="B631" s="280">
        <v>0</v>
      </c>
      <c r="C631" s="201">
        <v>0</v>
      </c>
      <c r="D631" s="202" t="str">
        <f t="shared" si="88"/>
        <v/>
      </c>
      <c r="E631" s="203">
        <v>0</v>
      </c>
      <c r="F631" s="201">
        <v>0</v>
      </c>
      <c r="G631" s="202" t="str">
        <f t="shared" si="89"/>
        <v/>
      </c>
      <c r="H631" s="202" t="str">
        <f t="shared" si="94"/>
        <v/>
      </c>
      <c r="I631" s="202" t="str">
        <f t="shared" si="94"/>
        <v/>
      </c>
      <c r="J631" s="204" t="str">
        <f t="shared" si="90"/>
        <v/>
      </c>
      <c r="K631" s="205">
        <v>19</v>
      </c>
      <c r="L631" s="201">
        <v>0</v>
      </c>
      <c r="M631" s="202">
        <f t="shared" si="91"/>
        <v>0</v>
      </c>
      <c r="N631" s="203">
        <v>188</v>
      </c>
      <c r="O631" s="201">
        <v>74</v>
      </c>
      <c r="P631" s="202">
        <f t="shared" si="92"/>
        <v>0.39361702127659576</v>
      </c>
      <c r="Q631" s="202">
        <f t="shared" si="95"/>
        <v>-0.89893617021276595</v>
      </c>
      <c r="R631" s="202">
        <f t="shared" si="95"/>
        <v>-1</v>
      </c>
      <c r="S631" s="204">
        <f t="shared" si="93"/>
        <v>-0.39361702127659576</v>
      </c>
    </row>
    <row r="632" spans="1:19" ht="14.25" thickTop="1" x14ac:dyDescent="0.25">
      <c r="A632" s="206" t="s">
        <v>349</v>
      </c>
      <c r="B632" s="206">
        <v>0</v>
      </c>
      <c r="C632" s="173">
        <v>0</v>
      </c>
      <c r="D632" s="199" t="str">
        <f t="shared" si="88"/>
        <v/>
      </c>
      <c r="E632" s="173">
        <v>0</v>
      </c>
      <c r="F632" s="173">
        <v>0</v>
      </c>
      <c r="G632" s="199" t="str">
        <f t="shared" si="89"/>
        <v/>
      </c>
      <c r="H632" s="199" t="str">
        <f t="shared" si="94"/>
        <v/>
      </c>
      <c r="I632" s="199" t="str">
        <f t="shared" si="94"/>
        <v/>
      </c>
      <c r="J632" s="199" t="str">
        <f t="shared" si="90"/>
        <v/>
      </c>
      <c r="K632" s="173">
        <v>0</v>
      </c>
      <c r="L632" s="173">
        <v>0</v>
      </c>
      <c r="M632" s="199" t="str">
        <f t="shared" si="91"/>
        <v/>
      </c>
      <c r="N632" s="173">
        <v>188</v>
      </c>
      <c r="O632" s="173">
        <v>74</v>
      </c>
      <c r="P632" s="199">
        <f t="shared" si="92"/>
        <v>0.39361702127659576</v>
      </c>
      <c r="Q632" s="199">
        <f t="shared" si="95"/>
        <v>-1</v>
      </c>
      <c r="R632" s="199">
        <f t="shared" si="95"/>
        <v>-1</v>
      </c>
      <c r="S632" s="199" t="str">
        <f t="shared" si="93"/>
        <v/>
      </c>
    </row>
    <row r="633" spans="1:19" ht="14.25" thickBot="1" x14ac:dyDescent="0.3">
      <c r="A633" s="206" t="s">
        <v>351</v>
      </c>
      <c r="B633" s="206">
        <v>0</v>
      </c>
      <c r="C633" s="173">
        <v>0</v>
      </c>
      <c r="D633" s="199" t="str">
        <f t="shared" si="88"/>
        <v/>
      </c>
      <c r="E633" s="173">
        <v>0</v>
      </c>
      <c r="F633" s="173">
        <v>0</v>
      </c>
      <c r="G633" s="199" t="str">
        <f t="shared" si="89"/>
        <v/>
      </c>
      <c r="H633" s="199" t="str">
        <f t="shared" si="94"/>
        <v/>
      </c>
      <c r="I633" s="199" t="str">
        <f t="shared" si="94"/>
        <v/>
      </c>
      <c r="J633" s="199" t="str">
        <f t="shared" si="90"/>
        <v/>
      </c>
      <c r="K633" s="173">
        <v>19</v>
      </c>
      <c r="L633" s="173">
        <v>0</v>
      </c>
      <c r="M633" s="199">
        <f t="shared" si="91"/>
        <v>0</v>
      </c>
      <c r="N633" s="173">
        <v>0</v>
      </c>
      <c r="O633" s="173">
        <v>0</v>
      </c>
      <c r="P633" s="199" t="str">
        <f t="shared" si="92"/>
        <v/>
      </c>
      <c r="Q633" s="199" t="str">
        <f t="shared" si="95"/>
        <v/>
      </c>
      <c r="R633" s="199" t="str">
        <f t="shared" si="95"/>
        <v/>
      </c>
      <c r="S633" s="199" t="str">
        <f t="shared" si="93"/>
        <v/>
      </c>
    </row>
    <row r="634" spans="1:19" ht="16.5" thickTop="1" thickBot="1" x14ac:dyDescent="0.3">
      <c r="A634" s="200" t="s">
        <v>321</v>
      </c>
      <c r="B634" s="280">
        <v>0</v>
      </c>
      <c r="C634" s="201">
        <v>0</v>
      </c>
      <c r="D634" s="202" t="str">
        <f t="shared" si="88"/>
        <v/>
      </c>
      <c r="E634" s="203">
        <v>152</v>
      </c>
      <c r="F634" s="201">
        <v>79</v>
      </c>
      <c r="G634" s="202">
        <f t="shared" si="89"/>
        <v>0.51973684210526316</v>
      </c>
      <c r="H634" s="202">
        <f t="shared" si="94"/>
        <v>-1</v>
      </c>
      <c r="I634" s="202">
        <f t="shared" si="94"/>
        <v>-1</v>
      </c>
      <c r="J634" s="204" t="str">
        <f t="shared" si="90"/>
        <v/>
      </c>
      <c r="K634" s="205">
        <v>443</v>
      </c>
      <c r="L634" s="201">
        <v>193</v>
      </c>
      <c r="M634" s="202">
        <f t="shared" si="91"/>
        <v>0.43566591422121898</v>
      </c>
      <c r="N634" s="203">
        <v>1976</v>
      </c>
      <c r="O634" s="201">
        <v>1019</v>
      </c>
      <c r="P634" s="202">
        <f t="shared" si="92"/>
        <v>0.51568825910931171</v>
      </c>
      <c r="Q634" s="202">
        <f t="shared" si="95"/>
        <v>-0.77580971659919029</v>
      </c>
      <c r="R634" s="202">
        <f t="shared" si="95"/>
        <v>-0.81059862610402356</v>
      </c>
      <c r="S634" s="204">
        <f t="shared" si="93"/>
        <v>-8.0022344888092733E-2</v>
      </c>
    </row>
    <row r="635" spans="1:19" ht="14.25" thickTop="1" x14ac:dyDescent="0.25">
      <c r="A635" s="206" t="s">
        <v>351</v>
      </c>
      <c r="B635" s="206">
        <v>0</v>
      </c>
      <c r="C635" s="173">
        <v>0</v>
      </c>
      <c r="D635" s="199" t="str">
        <f t="shared" si="88"/>
        <v/>
      </c>
      <c r="E635" s="173">
        <v>0</v>
      </c>
      <c r="F635" s="173">
        <v>0</v>
      </c>
      <c r="G635" s="199" t="str">
        <f t="shared" si="89"/>
        <v/>
      </c>
      <c r="H635" s="199" t="str">
        <f t="shared" si="94"/>
        <v/>
      </c>
      <c r="I635" s="199" t="str">
        <f t="shared" si="94"/>
        <v/>
      </c>
      <c r="J635" s="199" t="str">
        <f t="shared" si="90"/>
        <v/>
      </c>
      <c r="K635" s="173">
        <v>25</v>
      </c>
      <c r="L635" s="173">
        <v>20</v>
      </c>
      <c r="M635" s="199">
        <f t="shared" si="91"/>
        <v>0.8</v>
      </c>
      <c r="N635" s="173">
        <v>76</v>
      </c>
      <c r="O635" s="173">
        <v>76</v>
      </c>
      <c r="P635" s="199">
        <f t="shared" si="92"/>
        <v>1</v>
      </c>
      <c r="Q635" s="199">
        <f t="shared" si="95"/>
        <v>-0.67105263157894735</v>
      </c>
      <c r="R635" s="199">
        <f t="shared" si="95"/>
        <v>-0.73684210526315796</v>
      </c>
      <c r="S635" s="199">
        <f t="shared" si="93"/>
        <v>-0.19999999999999996</v>
      </c>
    </row>
    <row r="636" spans="1:19" ht="14.25" thickBot="1" x14ac:dyDescent="0.3">
      <c r="A636" s="206" t="s">
        <v>352</v>
      </c>
      <c r="B636" s="206">
        <v>0</v>
      </c>
      <c r="C636" s="173">
        <v>0</v>
      </c>
      <c r="D636" s="199" t="str">
        <f t="shared" si="88"/>
        <v/>
      </c>
      <c r="E636" s="173">
        <v>152</v>
      </c>
      <c r="F636" s="173">
        <v>79</v>
      </c>
      <c r="G636" s="199">
        <f t="shared" si="89"/>
        <v>0.51973684210526316</v>
      </c>
      <c r="H636" s="199">
        <f t="shared" si="94"/>
        <v>-1</v>
      </c>
      <c r="I636" s="199">
        <f t="shared" si="94"/>
        <v>-1</v>
      </c>
      <c r="J636" s="199" t="str">
        <f t="shared" si="90"/>
        <v/>
      </c>
      <c r="K636" s="173">
        <v>418</v>
      </c>
      <c r="L636" s="173">
        <v>173</v>
      </c>
      <c r="M636" s="199">
        <f t="shared" si="91"/>
        <v>0.4138755980861244</v>
      </c>
      <c r="N636" s="173">
        <v>1900</v>
      </c>
      <c r="O636" s="173">
        <v>943</v>
      </c>
      <c r="P636" s="199">
        <f t="shared" si="92"/>
        <v>0.49631578947368421</v>
      </c>
      <c r="Q636" s="199">
        <f t="shared" si="95"/>
        <v>-0.78</v>
      </c>
      <c r="R636" s="199">
        <f t="shared" si="95"/>
        <v>-0.81654294803817606</v>
      </c>
      <c r="S636" s="199">
        <f t="shared" si="93"/>
        <v>-8.2440191387559814E-2</v>
      </c>
    </row>
    <row r="637" spans="1:19" ht="16.5" thickTop="1" thickBot="1" x14ac:dyDescent="0.3">
      <c r="A637" s="200" t="s">
        <v>601</v>
      </c>
      <c r="B637" s="280">
        <v>0</v>
      </c>
      <c r="C637" s="201">
        <v>0</v>
      </c>
      <c r="D637" s="202" t="str">
        <f t="shared" si="88"/>
        <v/>
      </c>
      <c r="E637" s="203">
        <v>0</v>
      </c>
      <c r="F637" s="201">
        <v>0</v>
      </c>
      <c r="G637" s="202" t="str">
        <f t="shared" si="89"/>
        <v/>
      </c>
      <c r="H637" s="202" t="str">
        <f t="shared" si="94"/>
        <v/>
      </c>
      <c r="I637" s="202" t="str">
        <f t="shared" si="94"/>
        <v/>
      </c>
      <c r="J637" s="204" t="str">
        <f t="shared" si="90"/>
        <v/>
      </c>
      <c r="K637" s="205">
        <v>19</v>
      </c>
      <c r="L637" s="201">
        <v>0</v>
      </c>
      <c r="M637" s="202">
        <f t="shared" si="91"/>
        <v>0</v>
      </c>
      <c r="N637" s="203">
        <v>0</v>
      </c>
      <c r="O637" s="201">
        <v>0</v>
      </c>
      <c r="P637" s="202" t="str">
        <f t="shared" si="92"/>
        <v/>
      </c>
      <c r="Q637" s="202" t="str">
        <f t="shared" si="95"/>
        <v/>
      </c>
      <c r="R637" s="202" t="str">
        <f t="shared" si="95"/>
        <v/>
      </c>
      <c r="S637" s="204" t="str">
        <f t="shared" si="93"/>
        <v/>
      </c>
    </row>
    <row r="638" spans="1:19" ht="15" thickTop="1" thickBot="1" x14ac:dyDescent="0.3">
      <c r="A638" s="206" t="s">
        <v>351</v>
      </c>
      <c r="B638" s="206">
        <v>0</v>
      </c>
      <c r="C638" s="173">
        <v>0</v>
      </c>
      <c r="D638" s="199" t="str">
        <f t="shared" si="88"/>
        <v/>
      </c>
      <c r="E638" s="173">
        <v>0</v>
      </c>
      <c r="F638" s="173">
        <v>0</v>
      </c>
      <c r="G638" s="199" t="str">
        <f t="shared" si="89"/>
        <v/>
      </c>
      <c r="H638" s="199" t="str">
        <f t="shared" si="94"/>
        <v/>
      </c>
      <c r="I638" s="199" t="str">
        <f t="shared" si="94"/>
        <v/>
      </c>
      <c r="J638" s="199" t="str">
        <f t="shared" si="90"/>
        <v/>
      </c>
      <c r="K638" s="173">
        <v>19</v>
      </c>
      <c r="L638" s="173">
        <v>0</v>
      </c>
      <c r="M638" s="199">
        <f t="shared" si="91"/>
        <v>0</v>
      </c>
      <c r="N638" s="173">
        <v>0</v>
      </c>
      <c r="O638" s="173">
        <v>0</v>
      </c>
      <c r="P638" s="199" t="str">
        <f t="shared" si="92"/>
        <v/>
      </c>
      <c r="Q638" s="199" t="str">
        <f t="shared" si="95"/>
        <v/>
      </c>
      <c r="R638" s="199" t="str">
        <f t="shared" si="95"/>
        <v/>
      </c>
      <c r="S638" s="199" t="str">
        <f t="shared" si="93"/>
        <v/>
      </c>
    </row>
    <row r="639" spans="1:19" ht="16.5" thickTop="1" thickBot="1" x14ac:dyDescent="0.3">
      <c r="A639" s="200" t="s">
        <v>506</v>
      </c>
      <c r="B639" s="280">
        <v>0</v>
      </c>
      <c r="C639" s="201">
        <v>0</v>
      </c>
      <c r="D639" s="202" t="str">
        <f t="shared" si="88"/>
        <v/>
      </c>
      <c r="E639" s="203">
        <v>0</v>
      </c>
      <c r="F639" s="201">
        <v>0</v>
      </c>
      <c r="G639" s="202" t="str">
        <f t="shared" si="89"/>
        <v/>
      </c>
      <c r="H639" s="202" t="str">
        <f t="shared" si="94"/>
        <v/>
      </c>
      <c r="I639" s="202" t="str">
        <f t="shared" si="94"/>
        <v/>
      </c>
      <c r="J639" s="204" t="str">
        <f t="shared" si="90"/>
        <v/>
      </c>
      <c r="K639" s="205">
        <v>19</v>
      </c>
      <c r="L639" s="201">
        <v>12</v>
      </c>
      <c r="M639" s="202">
        <f t="shared" si="91"/>
        <v>0.63157894736842102</v>
      </c>
      <c r="N639" s="203">
        <v>0</v>
      </c>
      <c r="O639" s="201">
        <v>0</v>
      </c>
      <c r="P639" s="202" t="str">
        <f t="shared" si="92"/>
        <v/>
      </c>
      <c r="Q639" s="202" t="str">
        <f t="shared" si="95"/>
        <v/>
      </c>
      <c r="R639" s="202" t="str">
        <f t="shared" si="95"/>
        <v/>
      </c>
      <c r="S639" s="204" t="str">
        <f t="shared" si="93"/>
        <v/>
      </c>
    </row>
    <row r="640" spans="1:19" ht="15" thickTop="1" thickBot="1" x14ac:dyDescent="0.3">
      <c r="A640" s="206" t="s">
        <v>351</v>
      </c>
      <c r="B640" s="206">
        <v>0</v>
      </c>
      <c r="C640" s="173">
        <v>0</v>
      </c>
      <c r="D640" s="199" t="str">
        <f t="shared" si="88"/>
        <v/>
      </c>
      <c r="E640" s="173">
        <v>0</v>
      </c>
      <c r="F640" s="173">
        <v>0</v>
      </c>
      <c r="G640" s="199" t="str">
        <f t="shared" si="89"/>
        <v/>
      </c>
      <c r="H640" s="199" t="str">
        <f t="shared" si="94"/>
        <v/>
      </c>
      <c r="I640" s="199" t="str">
        <f t="shared" si="94"/>
        <v/>
      </c>
      <c r="J640" s="199" t="str">
        <f t="shared" si="90"/>
        <v/>
      </c>
      <c r="K640" s="173">
        <v>19</v>
      </c>
      <c r="L640" s="173">
        <v>12</v>
      </c>
      <c r="M640" s="199">
        <f t="shared" si="91"/>
        <v>0.63157894736842102</v>
      </c>
      <c r="N640" s="173">
        <v>0</v>
      </c>
      <c r="O640" s="173">
        <v>0</v>
      </c>
      <c r="P640" s="199" t="str">
        <f t="shared" si="92"/>
        <v/>
      </c>
      <c r="Q640" s="199" t="str">
        <f t="shared" si="95"/>
        <v/>
      </c>
      <c r="R640" s="199" t="str">
        <f t="shared" si="95"/>
        <v/>
      </c>
      <c r="S640" s="199" t="str">
        <f t="shared" si="93"/>
        <v/>
      </c>
    </row>
    <row r="641" spans="1:19" ht="16.5" thickTop="1" thickBot="1" x14ac:dyDescent="0.3">
      <c r="A641" s="200" t="s">
        <v>483</v>
      </c>
      <c r="B641" s="280">
        <v>0</v>
      </c>
      <c r="C641" s="201">
        <v>0</v>
      </c>
      <c r="D641" s="202" t="str">
        <f t="shared" si="88"/>
        <v/>
      </c>
      <c r="E641" s="203">
        <v>0</v>
      </c>
      <c r="F641" s="201">
        <v>0</v>
      </c>
      <c r="G641" s="202" t="str">
        <f t="shared" si="89"/>
        <v/>
      </c>
      <c r="H641" s="202" t="str">
        <f t="shared" si="94"/>
        <v/>
      </c>
      <c r="I641" s="202" t="str">
        <f t="shared" si="94"/>
        <v/>
      </c>
      <c r="J641" s="204" t="str">
        <f t="shared" si="90"/>
        <v/>
      </c>
      <c r="K641" s="205">
        <v>0</v>
      </c>
      <c r="L641" s="201">
        <v>0</v>
      </c>
      <c r="M641" s="202" t="str">
        <f t="shared" si="91"/>
        <v/>
      </c>
      <c r="N641" s="203">
        <v>19</v>
      </c>
      <c r="O641" s="201">
        <v>13</v>
      </c>
      <c r="P641" s="202">
        <f t="shared" si="92"/>
        <v>0.68421052631578949</v>
      </c>
      <c r="Q641" s="202">
        <f t="shared" si="95"/>
        <v>-1</v>
      </c>
      <c r="R641" s="202">
        <f t="shared" si="95"/>
        <v>-1</v>
      </c>
      <c r="S641" s="204" t="str">
        <f t="shared" si="93"/>
        <v/>
      </c>
    </row>
    <row r="642" spans="1:19" ht="15" thickTop="1" thickBot="1" x14ac:dyDescent="0.3">
      <c r="A642" s="206" t="s">
        <v>353</v>
      </c>
      <c r="B642" s="206">
        <v>0</v>
      </c>
      <c r="C642" s="173">
        <v>0</v>
      </c>
      <c r="D642" s="199" t="str">
        <f t="shared" si="88"/>
        <v/>
      </c>
      <c r="E642" s="173">
        <v>0</v>
      </c>
      <c r="F642" s="173">
        <v>0</v>
      </c>
      <c r="G642" s="199" t="str">
        <f t="shared" si="89"/>
        <v/>
      </c>
      <c r="H642" s="199" t="str">
        <f t="shared" si="94"/>
        <v/>
      </c>
      <c r="I642" s="199" t="str">
        <f t="shared" si="94"/>
        <v/>
      </c>
      <c r="J642" s="199" t="str">
        <f t="shared" si="90"/>
        <v/>
      </c>
      <c r="K642" s="173">
        <v>0</v>
      </c>
      <c r="L642" s="173">
        <v>0</v>
      </c>
      <c r="M642" s="199" t="str">
        <f t="shared" si="91"/>
        <v/>
      </c>
      <c r="N642" s="173">
        <v>19</v>
      </c>
      <c r="O642" s="173">
        <v>13</v>
      </c>
      <c r="P642" s="199">
        <f t="shared" si="92"/>
        <v>0.68421052631578949</v>
      </c>
      <c r="Q642" s="199">
        <f t="shared" si="95"/>
        <v>-1</v>
      </c>
      <c r="R642" s="199">
        <f t="shared" si="95"/>
        <v>-1</v>
      </c>
      <c r="S642" s="199" t="str">
        <f t="shared" si="93"/>
        <v/>
      </c>
    </row>
    <row r="643" spans="1:19" ht="16.5" thickTop="1" thickBot="1" x14ac:dyDescent="0.3">
      <c r="A643" s="200" t="s">
        <v>162</v>
      </c>
      <c r="B643" s="280">
        <v>0</v>
      </c>
      <c r="C643" s="201">
        <v>0</v>
      </c>
      <c r="D643" s="202" t="str">
        <f t="shared" si="88"/>
        <v/>
      </c>
      <c r="E643" s="203">
        <v>16160</v>
      </c>
      <c r="F643" s="201">
        <v>13970</v>
      </c>
      <c r="G643" s="202">
        <f t="shared" si="89"/>
        <v>0.86448019801980203</v>
      </c>
      <c r="H643" s="202">
        <f t="shared" si="94"/>
        <v>-1</v>
      </c>
      <c r="I643" s="202">
        <f t="shared" si="94"/>
        <v>-1</v>
      </c>
      <c r="J643" s="204" t="str">
        <f t="shared" si="90"/>
        <v/>
      </c>
      <c r="K643" s="205">
        <v>128352</v>
      </c>
      <c r="L643" s="201">
        <v>111614</v>
      </c>
      <c r="M643" s="202">
        <f t="shared" si="91"/>
        <v>0.86959299426576908</v>
      </c>
      <c r="N643" s="203">
        <v>146906</v>
      </c>
      <c r="O643" s="201">
        <v>125266</v>
      </c>
      <c r="P643" s="202">
        <f t="shared" si="92"/>
        <v>0.85269492056144747</v>
      </c>
      <c r="Q643" s="202">
        <f t="shared" si="95"/>
        <v>-0.12629844934856305</v>
      </c>
      <c r="R643" s="202">
        <f t="shared" si="95"/>
        <v>-0.10898408187377262</v>
      </c>
      <c r="S643" s="204">
        <f t="shared" si="93"/>
        <v>1.6898073704321614E-2</v>
      </c>
    </row>
    <row r="644" spans="1:19" ht="14.25" thickTop="1" x14ac:dyDescent="0.25">
      <c r="A644" s="206" t="s">
        <v>84</v>
      </c>
      <c r="B644" s="206">
        <v>0</v>
      </c>
      <c r="C644" s="173">
        <v>0</v>
      </c>
      <c r="D644" s="199" t="str">
        <f t="shared" si="88"/>
        <v/>
      </c>
      <c r="E644" s="173">
        <v>16160</v>
      </c>
      <c r="F644" s="173">
        <v>13970</v>
      </c>
      <c r="G644" s="199">
        <f t="shared" si="89"/>
        <v>0.86448019801980203</v>
      </c>
      <c r="H644" s="199">
        <f t="shared" si="94"/>
        <v>-1</v>
      </c>
      <c r="I644" s="199">
        <f t="shared" si="94"/>
        <v>-1</v>
      </c>
      <c r="J644" s="199" t="str">
        <f t="shared" si="90"/>
        <v/>
      </c>
      <c r="K644" s="173">
        <v>128352</v>
      </c>
      <c r="L644" s="173">
        <v>111614</v>
      </c>
      <c r="M644" s="199">
        <f t="shared" si="91"/>
        <v>0.86959299426576908</v>
      </c>
      <c r="N644" s="173">
        <v>146414</v>
      </c>
      <c r="O644" s="173">
        <v>124884</v>
      </c>
      <c r="P644" s="199">
        <f t="shared" si="92"/>
        <v>0.85295122051169969</v>
      </c>
      <c r="Q644" s="199">
        <f t="shared" si="95"/>
        <v>-0.12336251997759773</v>
      </c>
      <c r="R644" s="199">
        <f t="shared" si="95"/>
        <v>-0.10625860798821307</v>
      </c>
      <c r="S644" s="199">
        <f t="shared" si="93"/>
        <v>1.6641773754069389E-2</v>
      </c>
    </row>
    <row r="645" spans="1:19" ht="14.25" thickBot="1" x14ac:dyDescent="0.3">
      <c r="A645" s="206" t="s">
        <v>103</v>
      </c>
      <c r="B645" s="206">
        <v>0</v>
      </c>
      <c r="C645" s="173">
        <v>0</v>
      </c>
      <c r="D645" s="199" t="str">
        <f t="shared" si="88"/>
        <v/>
      </c>
      <c r="E645" s="173">
        <v>0</v>
      </c>
      <c r="F645" s="173">
        <v>0</v>
      </c>
      <c r="G645" s="199" t="str">
        <f t="shared" si="89"/>
        <v/>
      </c>
      <c r="H645" s="199" t="str">
        <f t="shared" si="94"/>
        <v/>
      </c>
      <c r="I645" s="199" t="str">
        <f t="shared" si="94"/>
        <v/>
      </c>
      <c r="J645" s="199" t="str">
        <f t="shared" si="90"/>
        <v/>
      </c>
      <c r="K645" s="173">
        <v>0</v>
      </c>
      <c r="L645" s="173">
        <v>0</v>
      </c>
      <c r="M645" s="199" t="str">
        <f t="shared" si="91"/>
        <v/>
      </c>
      <c r="N645" s="173">
        <v>492</v>
      </c>
      <c r="O645" s="173">
        <v>382</v>
      </c>
      <c r="P645" s="199">
        <f t="shared" si="92"/>
        <v>0.77642276422764223</v>
      </c>
      <c r="Q645" s="199">
        <f t="shared" si="95"/>
        <v>-1</v>
      </c>
      <c r="R645" s="199">
        <f t="shared" si="95"/>
        <v>-1</v>
      </c>
      <c r="S645" s="199" t="str">
        <f t="shared" si="93"/>
        <v/>
      </c>
    </row>
    <row r="646" spans="1:19" ht="16.5" thickTop="1" thickBot="1" x14ac:dyDescent="0.3">
      <c r="A646" s="200" t="s">
        <v>470</v>
      </c>
      <c r="B646" s="280">
        <v>0</v>
      </c>
      <c r="C646" s="201">
        <v>0</v>
      </c>
      <c r="D646" s="202" t="str">
        <f t="shared" si="88"/>
        <v/>
      </c>
      <c r="E646" s="203">
        <v>0</v>
      </c>
      <c r="F646" s="201">
        <v>0</v>
      </c>
      <c r="G646" s="202" t="str">
        <f t="shared" si="89"/>
        <v/>
      </c>
      <c r="H646" s="202" t="str">
        <f t="shared" si="94"/>
        <v/>
      </c>
      <c r="I646" s="202" t="str">
        <f t="shared" si="94"/>
        <v/>
      </c>
      <c r="J646" s="204" t="str">
        <f t="shared" si="90"/>
        <v/>
      </c>
      <c r="K646" s="205">
        <v>19</v>
      </c>
      <c r="L646" s="201">
        <v>6</v>
      </c>
      <c r="M646" s="202">
        <f t="shared" si="91"/>
        <v>0.31578947368421051</v>
      </c>
      <c r="N646" s="203">
        <v>38</v>
      </c>
      <c r="O646" s="201">
        <v>22</v>
      </c>
      <c r="P646" s="202">
        <f t="shared" si="92"/>
        <v>0.57894736842105265</v>
      </c>
      <c r="Q646" s="202">
        <f t="shared" si="95"/>
        <v>-0.5</v>
      </c>
      <c r="R646" s="202">
        <f t="shared" si="95"/>
        <v>-0.72727272727272729</v>
      </c>
      <c r="S646" s="204">
        <f t="shared" si="93"/>
        <v>-0.26315789473684215</v>
      </c>
    </row>
    <row r="647" spans="1:19" ht="14.25" thickTop="1" x14ac:dyDescent="0.25">
      <c r="A647" s="206" t="s">
        <v>351</v>
      </c>
      <c r="B647" s="206">
        <v>0</v>
      </c>
      <c r="C647" s="173">
        <v>0</v>
      </c>
      <c r="D647" s="199" t="str">
        <f t="shared" si="88"/>
        <v/>
      </c>
      <c r="E647" s="173">
        <v>0</v>
      </c>
      <c r="F647" s="173">
        <v>0</v>
      </c>
      <c r="G647" s="199" t="str">
        <f t="shared" si="89"/>
        <v/>
      </c>
      <c r="H647" s="199" t="str">
        <f t="shared" si="94"/>
        <v/>
      </c>
      <c r="I647" s="199" t="str">
        <f t="shared" si="94"/>
        <v/>
      </c>
      <c r="J647" s="199" t="str">
        <f t="shared" si="90"/>
        <v/>
      </c>
      <c r="K647" s="173">
        <v>0</v>
      </c>
      <c r="L647" s="173">
        <v>0</v>
      </c>
      <c r="M647" s="199" t="str">
        <f t="shared" si="91"/>
        <v/>
      </c>
      <c r="N647" s="173">
        <v>19</v>
      </c>
      <c r="O647" s="173">
        <v>5</v>
      </c>
      <c r="P647" s="199">
        <f t="shared" si="92"/>
        <v>0.26315789473684209</v>
      </c>
      <c r="Q647" s="199">
        <f t="shared" si="95"/>
        <v>-1</v>
      </c>
      <c r="R647" s="199">
        <f t="shared" si="95"/>
        <v>-1</v>
      </c>
      <c r="S647" s="199" t="str">
        <f t="shared" si="93"/>
        <v/>
      </c>
    </row>
    <row r="648" spans="1:19" ht="14.25" thickBot="1" x14ac:dyDescent="0.3">
      <c r="A648" s="206" t="s">
        <v>352</v>
      </c>
      <c r="B648" s="206">
        <v>0</v>
      </c>
      <c r="C648" s="173">
        <v>0</v>
      </c>
      <c r="D648" s="199" t="str">
        <f t="shared" si="88"/>
        <v/>
      </c>
      <c r="E648" s="173">
        <v>0</v>
      </c>
      <c r="F648" s="173">
        <v>0</v>
      </c>
      <c r="G648" s="199" t="str">
        <f t="shared" si="89"/>
        <v/>
      </c>
      <c r="H648" s="199" t="str">
        <f t="shared" si="94"/>
        <v/>
      </c>
      <c r="I648" s="199" t="str">
        <f t="shared" si="94"/>
        <v/>
      </c>
      <c r="J648" s="199" t="str">
        <f t="shared" si="90"/>
        <v/>
      </c>
      <c r="K648" s="173">
        <v>19</v>
      </c>
      <c r="L648" s="173">
        <v>6</v>
      </c>
      <c r="M648" s="199">
        <f t="shared" si="91"/>
        <v>0.31578947368421051</v>
      </c>
      <c r="N648" s="173">
        <v>19</v>
      </c>
      <c r="O648" s="173">
        <v>17</v>
      </c>
      <c r="P648" s="199">
        <f t="shared" si="92"/>
        <v>0.89473684210526316</v>
      </c>
      <c r="Q648" s="199">
        <f t="shared" si="95"/>
        <v>0</v>
      </c>
      <c r="R648" s="199">
        <f t="shared" si="95"/>
        <v>-0.64705882352941169</v>
      </c>
      <c r="S648" s="199">
        <f t="shared" si="93"/>
        <v>-0.57894736842105265</v>
      </c>
    </row>
    <row r="649" spans="1:19" ht="16.5" thickTop="1" thickBot="1" x14ac:dyDescent="0.3">
      <c r="A649" s="200" t="s">
        <v>394</v>
      </c>
      <c r="B649" s="280">
        <v>0</v>
      </c>
      <c r="C649" s="201">
        <v>0</v>
      </c>
      <c r="D649" s="202" t="str">
        <f t="shared" ref="D649:D712" si="96">IFERROR(C649/B649,"")</f>
        <v/>
      </c>
      <c r="E649" s="203">
        <v>0</v>
      </c>
      <c r="F649" s="201">
        <v>0</v>
      </c>
      <c r="G649" s="202" t="str">
        <f t="shared" ref="G649:G712" si="97">IFERROR(F649/E649,"")</f>
        <v/>
      </c>
      <c r="H649" s="202" t="str">
        <f t="shared" si="94"/>
        <v/>
      </c>
      <c r="I649" s="202" t="str">
        <f t="shared" si="94"/>
        <v/>
      </c>
      <c r="J649" s="204" t="str">
        <f t="shared" ref="J649:J704" si="98">IFERROR(D649-G649,"")</f>
        <v/>
      </c>
      <c r="K649" s="205">
        <v>114</v>
      </c>
      <c r="L649" s="201">
        <v>40</v>
      </c>
      <c r="M649" s="202">
        <f t="shared" ref="M649:M712" si="99">IFERROR(L649/K649,"")</f>
        <v>0.35087719298245612</v>
      </c>
      <c r="N649" s="203">
        <v>76</v>
      </c>
      <c r="O649" s="201">
        <v>14</v>
      </c>
      <c r="P649" s="202">
        <f t="shared" ref="P649:P712" si="100">IFERROR(O649/N649,"")</f>
        <v>0.18421052631578946</v>
      </c>
      <c r="Q649" s="202">
        <f t="shared" si="95"/>
        <v>0.5</v>
      </c>
      <c r="R649" s="202">
        <f t="shared" si="95"/>
        <v>1.8571428571428572</v>
      </c>
      <c r="S649" s="204">
        <f t="shared" ref="S649:S712" si="101">IFERROR(M649-P649,"")</f>
        <v>0.16666666666666666</v>
      </c>
    </row>
    <row r="650" spans="1:19" ht="15" thickTop="1" thickBot="1" x14ac:dyDescent="0.3">
      <c r="A650" s="206" t="s">
        <v>351</v>
      </c>
      <c r="B650" s="206">
        <v>0</v>
      </c>
      <c r="C650" s="173">
        <v>0</v>
      </c>
      <c r="D650" s="199" t="str">
        <f t="shared" si="96"/>
        <v/>
      </c>
      <c r="E650" s="173">
        <v>0</v>
      </c>
      <c r="F650" s="173">
        <v>0</v>
      </c>
      <c r="G650" s="199" t="str">
        <f t="shared" si="97"/>
        <v/>
      </c>
      <c r="H650" s="199" t="str">
        <f t="shared" si="94"/>
        <v/>
      </c>
      <c r="I650" s="199" t="str">
        <f t="shared" si="94"/>
        <v/>
      </c>
      <c r="J650" s="199" t="str">
        <f t="shared" si="98"/>
        <v/>
      </c>
      <c r="K650" s="173">
        <v>114</v>
      </c>
      <c r="L650" s="173">
        <v>40</v>
      </c>
      <c r="M650" s="199">
        <f t="shared" si="99"/>
        <v>0.35087719298245612</v>
      </c>
      <c r="N650" s="173">
        <v>76</v>
      </c>
      <c r="O650" s="173">
        <v>14</v>
      </c>
      <c r="P650" s="199">
        <f t="shared" si="100"/>
        <v>0.18421052631578946</v>
      </c>
      <c r="Q650" s="199">
        <f t="shared" si="95"/>
        <v>0.5</v>
      </c>
      <c r="R650" s="199">
        <f t="shared" si="95"/>
        <v>1.8571428571428572</v>
      </c>
      <c r="S650" s="199">
        <f t="shared" si="101"/>
        <v>0.16666666666666666</v>
      </c>
    </row>
    <row r="651" spans="1:19" ht="16.5" thickTop="1" thickBot="1" x14ac:dyDescent="0.3">
      <c r="A651" s="200" t="s">
        <v>314</v>
      </c>
      <c r="B651" s="280">
        <v>0</v>
      </c>
      <c r="C651" s="201">
        <v>0</v>
      </c>
      <c r="D651" s="202" t="str">
        <f t="shared" si="96"/>
        <v/>
      </c>
      <c r="E651" s="203">
        <v>228</v>
      </c>
      <c r="F651" s="201">
        <v>164</v>
      </c>
      <c r="G651" s="202">
        <f t="shared" si="97"/>
        <v>0.7192982456140351</v>
      </c>
      <c r="H651" s="202">
        <f t="shared" si="94"/>
        <v>-1</v>
      </c>
      <c r="I651" s="202">
        <f t="shared" si="94"/>
        <v>-1</v>
      </c>
      <c r="J651" s="204" t="str">
        <f t="shared" si="98"/>
        <v/>
      </c>
      <c r="K651" s="205">
        <v>1525</v>
      </c>
      <c r="L651" s="201">
        <v>954</v>
      </c>
      <c r="M651" s="202">
        <f t="shared" si="99"/>
        <v>0.62557377049180329</v>
      </c>
      <c r="N651" s="203">
        <v>3626</v>
      </c>
      <c r="O651" s="201">
        <v>1934</v>
      </c>
      <c r="P651" s="202">
        <f t="shared" si="100"/>
        <v>0.53337010479867619</v>
      </c>
      <c r="Q651" s="202">
        <f t="shared" si="95"/>
        <v>-0.57942636514065082</v>
      </c>
      <c r="R651" s="202">
        <f t="shared" si="95"/>
        <v>-0.50672182006204758</v>
      </c>
      <c r="S651" s="204">
        <f t="shared" si="101"/>
        <v>9.2203665693127101E-2</v>
      </c>
    </row>
    <row r="652" spans="1:19" ht="14.25" thickTop="1" x14ac:dyDescent="0.25">
      <c r="A652" s="206" t="s">
        <v>351</v>
      </c>
      <c r="B652" s="206">
        <v>0</v>
      </c>
      <c r="C652" s="173">
        <v>0</v>
      </c>
      <c r="D652" s="199" t="str">
        <f t="shared" si="96"/>
        <v/>
      </c>
      <c r="E652" s="173">
        <v>0</v>
      </c>
      <c r="F652" s="173">
        <v>0</v>
      </c>
      <c r="G652" s="199" t="str">
        <f t="shared" si="97"/>
        <v/>
      </c>
      <c r="H652" s="199" t="str">
        <f t="shared" si="94"/>
        <v/>
      </c>
      <c r="I652" s="199" t="str">
        <f t="shared" si="94"/>
        <v/>
      </c>
      <c r="J652" s="199" t="str">
        <f t="shared" si="98"/>
        <v/>
      </c>
      <c r="K652" s="173">
        <v>613</v>
      </c>
      <c r="L652" s="173">
        <v>453</v>
      </c>
      <c r="M652" s="199">
        <f t="shared" si="99"/>
        <v>0.73898858075040785</v>
      </c>
      <c r="N652" s="173">
        <v>111</v>
      </c>
      <c r="O652" s="173">
        <v>56</v>
      </c>
      <c r="P652" s="199">
        <f t="shared" si="100"/>
        <v>0.50450450450450446</v>
      </c>
      <c r="Q652" s="199">
        <f t="shared" si="95"/>
        <v>4.5225225225225225</v>
      </c>
      <c r="R652" s="199">
        <f t="shared" si="95"/>
        <v>7.0892857142857135</v>
      </c>
      <c r="S652" s="199">
        <f t="shared" si="101"/>
        <v>0.23448407624590339</v>
      </c>
    </row>
    <row r="653" spans="1:19" ht="14.25" thickBot="1" x14ac:dyDescent="0.3">
      <c r="A653" s="206" t="s">
        <v>352</v>
      </c>
      <c r="B653" s="206">
        <v>0</v>
      </c>
      <c r="C653" s="173">
        <v>0</v>
      </c>
      <c r="D653" s="199" t="str">
        <f t="shared" si="96"/>
        <v/>
      </c>
      <c r="E653" s="173">
        <v>228</v>
      </c>
      <c r="F653" s="173">
        <v>164</v>
      </c>
      <c r="G653" s="199">
        <f t="shared" si="97"/>
        <v>0.7192982456140351</v>
      </c>
      <c r="H653" s="199">
        <f t="shared" si="94"/>
        <v>-1</v>
      </c>
      <c r="I653" s="199">
        <f t="shared" si="94"/>
        <v>-1</v>
      </c>
      <c r="J653" s="199" t="str">
        <f t="shared" si="98"/>
        <v/>
      </c>
      <c r="K653" s="173">
        <v>912</v>
      </c>
      <c r="L653" s="173">
        <v>501</v>
      </c>
      <c r="M653" s="199">
        <f t="shared" si="99"/>
        <v>0.54934210526315785</v>
      </c>
      <c r="N653" s="173">
        <v>3515</v>
      </c>
      <c r="O653" s="173">
        <v>1878</v>
      </c>
      <c r="P653" s="199">
        <f t="shared" si="100"/>
        <v>0.53428165007112371</v>
      </c>
      <c r="Q653" s="199">
        <f t="shared" si="95"/>
        <v>-0.74054054054054053</v>
      </c>
      <c r="R653" s="199">
        <f t="shared" si="95"/>
        <v>-0.73322683706070291</v>
      </c>
      <c r="S653" s="199">
        <f t="shared" si="101"/>
        <v>1.5060455192034139E-2</v>
      </c>
    </row>
    <row r="654" spans="1:19" ht="16.5" thickTop="1" thickBot="1" x14ac:dyDescent="0.3">
      <c r="A654" s="200" t="s">
        <v>413</v>
      </c>
      <c r="B654" s="280">
        <v>0</v>
      </c>
      <c r="C654" s="201">
        <v>0</v>
      </c>
      <c r="D654" s="202" t="str">
        <f t="shared" si="96"/>
        <v/>
      </c>
      <c r="E654" s="203">
        <v>440</v>
      </c>
      <c r="F654" s="201">
        <v>405</v>
      </c>
      <c r="G654" s="202">
        <f t="shared" si="97"/>
        <v>0.92045454545454541</v>
      </c>
      <c r="H654" s="202">
        <f t="shared" si="94"/>
        <v>-1</v>
      </c>
      <c r="I654" s="202">
        <f t="shared" si="94"/>
        <v>-1</v>
      </c>
      <c r="J654" s="204" t="str">
        <f t="shared" si="98"/>
        <v/>
      </c>
      <c r="K654" s="205">
        <v>0</v>
      </c>
      <c r="L654" s="201">
        <v>0</v>
      </c>
      <c r="M654" s="202" t="str">
        <f t="shared" si="99"/>
        <v/>
      </c>
      <c r="N654" s="203">
        <v>9953</v>
      </c>
      <c r="O654" s="201">
        <v>6974</v>
      </c>
      <c r="P654" s="202">
        <f t="shared" si="100"/>
        <v>0.70069325831407614</v>
      </c>
      <c r="Q654" s="202">
        <f t="shared" si="95"/>
        <v>-1</v>
      </c>
      <c r="R654" s="202">
        <f t="shared" si="95"/>
        <v>-1</v>
      </c>
      <c r="S654" s="204" t="str">
        <f t="shared" si="101"/>
        <v/>
      </c>
    </row>
    <row r="655" spans="1:19" ht="15" thickTop="1" thickBot="1" x14ac:dyDescent="0.3">
      <c r="A655" s="206" t="s">
        <v>350</v>
      </c>
      <c r="B655" s="206">
        <v>0</v>
      </c>
      <c r="C655" s="173">
        <v>0</v>
      </c>
      <c r="D655" s="199" t="str">
        <f t="shared" si="96"/>
        <v/>
      </c>
      <c r="E655" s="173">
        <v>440</v>
      </c>
      <c r="F655" s="173">
        <v>405</v>
      </c>
      <c r="G655" s="199">
        <f t="shared" si="97"/>
        <v>0.92045454545454541</v>
      </c>
      <c r="H655" s="199">
        <f t="shared" si="94"/>
        <v>-1</v>
      </c>
      <c r="I655" s="199">
        <f t="shared" si="94"/>
        <v>-1</v>
      </c>
      <c r="J655" s="199" t="str">
        <f t="shared" si="98"/>
        <v/>
      </c>
      <c r="K655" s="173">
        <v>0</v>
      </c>
      <c r="L655" s="173">
        <v>0</v>
      </c>
      <c r="M655" s="199" t="str">
        <f t="shared" si="99"/>
        <v/>
      </c>
      <c r="N655" s="173">
        <v>9953</v>
      </c>
      <c r="O655" s="173">
        <v>6974</v>
      </c>
      <c r="P655" s="199">
        <f t="shared" si="100"/>
        <v>0.70069325831407614</v>
      </c>
      <c r="Q655" s="199">
        <f t="shared" si="95"/>
        <v>-1</v>
      </c>
      <c r="R655" s="199">
        <f t="shared" si="95"/>
        <v>-1</v>
      </c>
      <c r="S655" s="199" t="str">
        <f t="shared" si="101"/>
        <v/>
      </c>
    </row>
    <row r="656" spans="1:19" ht="16.5" thickTop="1" thickBot="1" x14ac:dyDescent="0.3">
      <c r="A656" s="200" t="s">
        <v>508</v>
      </c>
      <c r="B656" s="280">
        <v>0</v>
      </c>
      <c r="C656" s="201">
        <v>0</v>
      </c>
      <c r="D656" s="202" t="str">
        <f t="shared" si="96"/>
        <v/>
      </c>
      <c r="E656" s="203">
        <v>0</v>
      </c>
      <c r="F656" s="201">
        <v>0</v>
      </c>
      <c r="G656" s="202" t="str">
        <f t="shared" si="97"/>
        <v/>
      </c>
      <c r="H656" s="202" t="str">
        <f t="shared" si="94"/>
        <v/>
      </c>
      <c r="I656" s="202" t="str">
        <f t="shared" si="94"/>
        <v/>
      </c>
      <c r="J656" s="204" t="str">
        <f t="shared" si="98"/>
        <v/>
      </c>
      <c r="K656" s="205">
        <v>19</v>
      </c>
      <c r="L656" s="201">
        <v>1</v>
      </c>
      <c r="M656" s="202">
        <f t="shared" si="99"/>
        <v>5.2631578947368418E-2</v>
      </c>
      <c r="N656" s="203">
        <v>0</v>
      </c>
      <c r="O656" s="201">
        <v>0</v>
      </c>
      <c r="P656" s="202" t="str">
        <f t="shared" si="100"/>
        <v/>
      </c>
      <c r="Q656" s="202" t="str">
        <f t="shared" si="95"/>
        <v/>
      </c>
      <c r="R656" s="202" t="str">
        <f t="shared" si="95"/>
        <v/>
      </c>
      <c r="S656" s="204" t="str">
        <f t="shared" si="101"/>
        <v/>
      </c>
    </row>
    <row r="657" spans="1:19" ht="15" thickTop="1" thickBot="1" x14ac:dyDescent="0.3">
      <c r="A657" s="206" t="s">
        <v>351</v>
      </c>
      <c r="B657" s="206">
        <v>0</v>
      </c>
      <c r="C657" s="173">
        <v>0</v>
      </c>
      <c r="D657" s="199" t="str">
        <f t="shared" si="96"/>
        <v/>
      </c>
      <c r="E657" s="173">
        <v>0</v>
      </c>
      <c r="F657" s="173">
        <v>0</v>
      </c>
      <c r="G657" s="199" t="str">
        <f t="shared" si="97"/>
        <v/>
      </c>
      <c r="H657" s="199" t="str">
        <f t="shared" si="94"/>
        <v/>
      </c>
      <c r="I657" s="199" t="str">
        <f t="shared" si="94"/>
        <v/>
      </c>
      <c r="J657" s="199" t="str">
        <f t="shared" si="98"/>
        <v/>
      </c>
      <c r="K657" s="173">
        <v>19</v>
      </c>
      <c r="L657" s="173">
        <v>1</v>
      </c>
      <c r="M657" s="199">
        <f t="shared" si="99"/>
        <v>5.2631578947368418E-2</v>
      </c>
      <c r="N657" s="173">
        <v>0</v>
      </c>
      <c r="O657" s="173">
        <v>0</v>
      </c>
      <c r="P657" s="199" t="str">
        <f t="shared" si="100"/>
        <v/>
      </c>
      <c r="Q657" s="199" t="str">
        <f t="shared" si="95"/>
        <v/>
      </c>
      <c r="R657" s="199" t="str">
        <f t="shared" si="95"/>
        <v/>
      </c>
      <c r="S657" s="199" t="str">
        <f t="shared" si="101"/>
        <v/>
      </c>
    </row>
    <row r="658" spans="1:19" ht="16.5" thickTop="1" thickBot="1" x14ac:dyDescent="0.3">
      <c r="A658" s="200" t="s">
        <v>614</v>
      </c>
      <c r="B658" s="280">
        <v>0</v>
      </c>
      <c r="C658" s="201">
        <v>0</v>
      </c>
      <c r="D658" s="202" t="str">
        <f t="shared" si="96"/>
        <v/>
      </c>
      <c r="E658" s="203">
        <v>0</v>
      </c>
      <c r="F658" s="201">
        <v>0</v>
      </c>
      <c r="G658" s="202" t="str">
        <f t="shared" si="97"/>
        <v/>
      </c>
      <c r="H658" s="202" t="str">
        <f t="shared" si="94"/>
        <v/>
      </c>
      <c r="I658" s="202" t="str">
        <f t="shared" si="94"/>
        <v/>
      </c>
      <c r="J658" s="204" t="str">
        <f t="shared" si="98"/>
        <v/>
      </c>
      <c r="K658" s="205">
        <v>0</v>
      </c>
      <c r="L658" s="201">
        <v>0</v>
      </c>
      <c r="M658" s="202" t="str">
        <f t="shared" si="99"/>
        <v/>
      </c>
      <c r="N658" s="203">
        <v>76</v>
      </c>
      <c r="O658" s="201">
        <v>6</v>
      </c>
      <c r="P658" s="202">
        <f t="shared" si="100"/>
        <v>7.8947368421052627E-2</v>
      </c>
      <c r="Q658" s="202">
        <f t="shared" si="95"/>
        <v>-1</v>
      </c>
      <c r="R658" s="202">
        <f t="shared" si="95"/>
        <v>-1</v>
      </c>
      <c r="S658" s="204" t="str">
        <f t="shared" si="101"/>
        <v/>
      </c>
    </row>
    <row r="659" spans="1:19" ht="14.25" thickTop="1" x14ac:dyDescent="0.25">
      <c r="A659" s="206" t="s">
        <v>351</v>
      </c>
      <c r="B659" s="206">
        <v>0</v>
      </c>
      <c r="C659" s="173">
        <v>0</v>
      </c>
      <c r="D659" s="199" t="str">
        <f t="shared" si="96"/>
        <v/>
      </c>
      <c r="E659" s="173">
        <v>0</v>
      </c>
      <c r="F659" s="173">
        <v>0</v>
      </c>
      <c r="G659" s="199" t="str">
        <f t="shared" si="97"/>
        <v/>
      </c>
      <c r="H659" s="199" t="str">
        <f t="shared" si="94"/>
        <v/>
      </c>
      <c r="I659" s="199" t="str">
        <f t="shared" si="94"/>
        <v/>
      </c>
      <c r="J659" s="199" t="str">
        <f t="shared" si="98"/>
        <v/>
      </c>
      <c r="K659" s="173">
        <v>0</v>
      </c>
      <c r="L659" s="173">
        <v>0</v>
      </c>
      <c r="M659" s="199" t="str">
        <f t="shared" si="99"/>
        <v/>
      </c>
      <c r="N659" s="173">
        <v>19</v>
      </c>
      <c r="O659" s="173">
        <v>0</v>
      </c>
      <c r="P659" s="199">
        <f t="shared" si="100"/>
        <v>0</v>
      </c>
      <c r="Q659" s="199">
        <f t="shared" si="95"/>
        <v>-1</v>
      </c>
      <c r="R659" s="199" t="str">
        <f t="shared" si="95"/>
        <v/>
      </c>
      <c r="S659" s="199" t="str">
        <f t="shared" si="101"/>
        <v/>
      </c>
    </row>
    <row r="660" spans="1:19" ht="14.25" thickBot="1" x14ac:dyDescent="0.3">
      <c r="A660" s="206" t="s">
        <v>352</v>
      </c>
      <c r="B660" s="206">
        <v>0</v>
      </c>
      <c r="C660" s="173">
        <v>0</v>
      </c>
      <c r="D660" s="199" t="str">
        <f t="shared" si="96"/>
        <v/>
      </c>
      <c r="E660" s="173">
        <v>0</v>
      </c>
      <c r="F660" s="173">
        <v>0</v>
      </c>
      <c r="G660" s="199" t="str">
        <f t="shared" si="97"/>
        <v/>
      </c>
      <c r="H660" s="199" t="str">
        <f t="shared" si="94"/>
        <v/>
      </c>
      <c r="I660" s="199" t="str">
        <f t="shared" si="94"/>
        <v/>
      </c>
      <c r="J660" s="199" t="str">
        <f t="shared" si="98"/>
        <v/>
      </c>
      <c r="K660" s="173">
        <v>0</v>
      </c>
      <c r="L660" s="173">
        <v>0</v>
      </c>
      <c r="M660" s="199" t="str">
        <f t="shared" si="99"/>
        <v/>
      </c>
      <c r="N660" s="173">
        <v>57</v>
      </c>
      <c r="O660" s="173">
        <v>6</v>
      </c>
      <c r="P660" s="199">
        <f t="shared" si="100"/>
        <v>0.10526315789473684</v>
      </c>
      <c r="Q660" s="199">
        <f t="shared" si="95"/>
        <v>-1</v>
      </c>
      <c r="R660" s="199">
        <f t="shared" si="95"/>
        <v>-1</v>
      </c>
      <c r="S660" s="199" t="str">
        <f t="shared" si="101"/>
        <v/>
      </c>
    </row>
    <row r="661" spans="1:19" ht="16.5" thickTop="1" thickBot="1" x14ac:dyDescent="0.3">
      <c r="A661" s="200" t="s">
        <v>510</v>
      </c>
      <c r="B661" s="280">
        <v>0</v>
      </c>
      <c r="C661" s="201">
        <v>0</v>
      </c>
      <c r="D661" s="202" t="str">
        <f t="shared" si="96"/>
        <v/>
      </c>
      <c r="E661" s="203">
        <v>0</v>
      </c>
      <c r="F661" s="201">
        <v>0</v>
      </c>
      <c r="G661" s="202" t="str">
        <f t="shared" si="97"/>
        <v/>
      </c>
      <c r="H661" s="202" t="str">
        <f t="shared" si="94"/>
        <v/>
      </c>
      <c r="I661" s="202" t="str">
        <f t="shared" si="94"/>
        <v/>
      </c>
      <c r="J661" s="204" t="str">
        <f t="shared" si="98"/>
        <v/>
      </c>
      <c r="K661" s="205">
        <v>19</v>
      </c>
      <c r="L661" s="201">
        <v>1</v>
      </c>
      <c r="M661" s="202">
        <f t="shared" si="99"/>
        <v>5.2631578947368418E-2</v>
      </c>
      <c r="N661" s="203">
        <v>19</v>
      </c>
      <c r="O661" s="201">
        <v>4</v>
      </c>
      <c r="P661" s="202">
        <f t="shared" si="100"/>
        <v>0.21052631578947367</v>
      </c>
      <c r="Q661" s="202">
        <f t="shared" si="95"/>
        <v>0</v>
      </c>
      <c r="R661" s="202">
        <f t="shared" si="95"/>
        <v>-0.75</v>
      </c>
      <c r="S661" s="204">
        <f t="shared" si="101"/>
        <v>-0.15789473684210525</v>
      </c>
    </row>
    <row r="662" spans="1:19" ht="14.25" thickTop="1" x14ac:dyDescent="0.25">
      <c r="A662" s="206" t="s">
        <v>351</v>
      </c>
      <c r="B662" s="206">
        <v>0</v>
      </c>
      <c r="C662" s="173">
        <v>0</v>
      </c>
      <c r="D662" s="199" t="str">
        <f t="shared" si="96"/>
        <v/>
      </c>
      <c r="E662" s="173">
        <v>0</v>
      </c>
      <c r="F662" s="173">
        <v>0</v>
      </c>
      <c r="G662" s="199" t="str">
        <f t="shared" si="97"/>
        <v/>
      </c>
      <c r="H662" s="199" t="str">
        <f t="shared" si="94"/>
        <v/>
      </c>
      <c r="I662" s="199" t="str">
        <f t="shared" si="94"/>
        <v/>
      </c>
      <c r="J662" s="199" t="str">
        <f t="shared" si="98"/>
        <v/>
      </c>
      <c r="K662" s="173">
        <v>19</v>
      </c>
      <c r="L662" s="173">
        <v>1</v>
      </c>
      <c r="M662" s="199">
        <f t="shared" si="99"/>
        <v>5.2631578947368418E-2</v>
      </c>
      <c r="N662" s="173">
        <v>0</v>
      </c>
      <c r="O662" s="173">
        <v>0</v>
      </c>
      <c r="P662" s="199" t="str">
        <f t="shared" si="100"/>
        <v/>
      </c>
      <c r="Q662" s="199" t="str">
        <f t="shared" si="95"/>
        <v/>
      </c>
      <c r="R662" s="199" t="str">
        <f t="shared" si="95"/>
        <v/>
      </c>
      <c r="S662" s="199" t="str">
        <f t="shared" si="101"/>
        <v/>
      </c>
    </row>
    <row r="663" spans="1:19" ht="14.25" thickBot="1" x14ac:dyDescent="0.3">
      <c r="A663" s="206" t="s">
        <v>352</v>
      </c>
      <c r="B663" s="206">
        <v>0</v>
      </c>
      <c r="C663" s="173">
        <v>0</v>
      </c>
      <c r="D663" s="199" t="str">
        <f t="shared" si="96"/>
        <v/>
      </c>
      <c r="E663" s="173">
        <v>0</v>
      </c>
      <c r="F663" s="173">
        <v>0</v>
      </c>
      <c r="G663" s="199" t="str">
        <f t="shared" si="97"/>
        <v/>
      </c>
      <c r="H663" s="199" t="str">
        <f t="shared" si="94"/>
        <v/>
      </c>
      <c r="I663" s="199" t="str">
        <f t="shared" si="94"/>
        <v/>
      </c>
      <c r="J663" s="199" t="str">
        <f t="shared" si="98"/>
        <v/>
      </c>
      <c r="K663" s="173">
        <v>0</v>
      </c>
      <c r="L663" s="173">
        <v>0</v>
      </c>
      <c r="M663" s="199" t="str">
        <f t="shared" si="99"/>
        <v/>
      </c>
      <c r="N663" s="173">
        <v>19</v>
      </c>
      <c r="O663" s="173">
        <v>4</v>
      </c>
      <c r="P663" s="199">
        <f t="shared" si="100"/>
        <v>0.21052631578947367</v>
      </c>
      <c r="Q663" s="199">
        <f t="shared" si="95"/>
        <v>-1</v>
      </c>
      <c r="R663" s="199">
        <f t="shared" si="95"/>
        <v>-1</v>
      </c>
      <c r="S663" s="199" t="str">
        <f t="shared" si="101"/>
        <v/>
      </c>
    </row>
    <row r="664" spans="1:19" ht="16.5" thickTop="1" thickBot="1" x14ac:dyDescent="0.3">
      <c r="A664" s="200" t="s">
        <v>497</v>
      </c>
      <c r="B664" s="280">
        <v>0</v>
      </c>
      <c r="C664" s="201">
        <v>0</v>
      </c>
      <c r="D664" s="202" t="str">
        <f t="shared" si="96"/>
        <v/>
      </c>
      <c r="E664" s="203">
        <v>0</v>
      </c>
      <c r="F664" s="201">
        <v>0</v>
      </c>
      <c r="G664" s="202" t="str">
        <f t="shared" si="97"/>
        <v/>
      </c>
      <c r="H664" s="202" t="str">
        <f t="shared" si="94"/>
        <v/>
      </c>
      <c r="I664" s="202" t="str">
        <f t="shared" si="94"/>
        <v/>
      </c>
      <c r="J664" s="204" t="str">
        <f t="shared" si="98"/>
        <v/>
      </c>
      <c r="K664" s="205">
        <v>0</v>
      </c>
      <c r="L664" s="201">
        <v>0</v>
      </c>
      <c r="M664" s="202" t="str">
        <f t="shared" si="99"/>
        <v/>
      </c>
      <c r="N664" s="203">
        <v>125</v>
      </c>
      <c r="O664" s="201">
        <v>96</v>
      </c>
      <c r="P664" s="202">
        <f t="shared" si="100"/>
        <v>0.76800000000000002</v>
      </c>
      <c r="Q664" s="202">
        <f t="shared" si="95"/>
        <v>-1</v>
      </c>
      <c r="R664" s="202">
        <f t="shared" si="95"/>
        <v>-1</v>
      </c>
      <c r="S664" s="204" t="str">
        <f t="shared" si="101"/>
        <v/>
      </c>
    </row>
    <row r="665" spans="1:19" ht="15" thickTop="1" thickBot="1" x14ac:dyDescent="0.3">
      <c r="A665" s="206" t="s">
        <v>353</v>
      </c>
      <c r="B665" s="206">
        <v>0</v>
      </c>
      <c r="C665" s="173">
        <v>0</v>
      </c>
      <c r="D665" s="199" t="str">
        <f t="shared" si="96"/>
        <v/>
      </c>
      <c r="E665" s="173">
        <v>0</v>
      </c>
      <c r="F665" s="173">
        <v>0</v>
      </c>
      <c r="G665" s="199" t="str">
        <f t="shared" si="97"/>
        <v/>
      </c>
      <c r="H665" s="199" t="str">
        <f t="shared" si="94"/>
        <v/>
      </c>
      <c r="I665" s="199" t="str">
        <f t="shared" si="94"/>
        <v/>
      </c>
      <c r="J665" s="199" t="str">
        <f t="shared" si="98"/>
        <v/>
      </c>
      <c r="K665" s="173">
        <v>0</v>
      </c>
      <c r="L665" s="173">
        <v>0</v>
      </c>
      <c r="M665" s="199" t="str">
        <f t="shared" si="99"/>
        <v/>
      </c>
      <c r="N665" s="173">
        <v>125</v>
      </c>
      <c r="O665" s="173">
        <v>96</v>
      </c>
      <c r="P665" s="199">
        <f t="shared" si="100"/>
        <v>0.76800000000000002</v>
      </c>
      <c r="Q665" s="199">
        <f t="shared" si="95"/>
        <v>-1</v>
      </c>
      <c r="R665" s="199">
        <f t="shared" si="95"/>
        <v>-1</v>
      </c>
      <c r="S665" s="199" t="str">
        <f t="shared" si="101"/>
        <v/>
      </c>
    </row>
    <row r="666" spans="1:19" ht="16.5" thickTop="1" thickBot="1" x14ac:dyDescent="0.3">
      <c r="A666" s="200" t="s">
        <v>414</v>
      </c>
      <c r="B666" s="280">
        <v>0</v>
      </c>
      <c r="C666" s="201">
        <v>0</v>
      </c>
      <c r="D666" s="202" t="str">
        <f t="shared" si="96"/>
        <v/>
      </c>
      <c r="E666" s="203">
        <v>0</v>
      </c>
      <c r="F666" s="201">
        <v>0</v>
      </c>
      <c r="G666" s="202" t="str">
        <f t="shared" si="97"/>
        <v/>
      </c>
      <c r="H666" s="202" t="str">
        <f t="shared" si="94"/>
        <v/>
      </c>
      <c r="I666" s="202" t="str">
        <f t="shared" si="94"/>
        <v/>
      </c>
      <c r="J666" s="204" t="str">
        <f t="shared" si="98"/>
        <v/>
      </c>
      <c r="K666" s="205">
        <v>0</v>
      </c>
      <c r="L666" s="201">
        <v>0</v>
      </c>
      <c r="M666" s="202" t="str">
        <f t="shared" si="99"/>
        <v/>
      </c>
      <c r="N666" s="203">
        <v>96</v>
      </c>
      <c r="O666" s="201">
        <v>0</v>
      </c>
      <c r="P666" s="202">
        <f t="shared" si="100"/>
        <v>0</v>
      </c>
      <c r="Q666" s="202">
        <f t="shared" si="95"/>
        <v>-1</v>
      </c>
      <c r="R666" s="202" t="str">
        <f t="shared" si="95"/>
        <v/>
      </c>
      <c r="S666" s="204" t="str">
        <f t="shared" si="101"/>
        <v/>
      </c>
    </row>
    <row r="667" spans="1:19" ht="15" thickTop="1" thickBot="1" x14ac:dyDescent="0.3">
      <c r="A667" s="206" t="s">
        <v>349</v>
      </c>
      <c r="B667" s="206">
        <v>0</v>
      </c>
      <c r="C667" s="173">
        <v>0</v>
      </c>
      <c r="D667" s="199" t="str">
        <f t="shared" si="96"/>
        <v/>
      </c>
      <c r="E667" s="173">
        <v>0</v>
      </c>
      <c r="F667" s="173">
        <v>0</v>
      </c>
      <c r="G667" s="199" t="str">
        <f t="shared" si="97"/>
        <v/>
      </c>
      <c r="H667" s="199" t="str">
        <f t="shared" si="94"/>
        <v/>
      </c>
      <c r="I667" s="199" t="str">
        <f t="shared" si="94"/>
        <v/>
      </c>
      <c r="J667" s="199" t="str">
        <f t="shared" si="98"/>
        <v/>
      </c>
      <c r="K667" s="173">
        <v>0</v>
      </c>
      <c r="L667" s="173">
        <v>0</v>
      </c>
      <c r="M667" s="199" t="str">
        <f t="shared" si="99"/>
        <v/>
      </c>
      <c r="N667" s="173">
        <v>96</v>
      </c>
      <c r="O667" s="173">
        <v>0</v>
      </c>
      <c r="P667" s="199">
        <f t="shared" si="100"/>
        <v>0</v>
      </c>
      <c r="Q667" s="199">
        <f t="shared" si="95"/>
        <v>-1</v>
      </c>
      <c r="R667" s="199" t="str">
        <f t="shared" si="95"/>
        <v/>
      </c>
      <c r="S667" s="199" t="str">
        <f t="shared" si="101"/>
        <v/>
      </c>
    </row>
    <row r="668" spans="1:19" ht="16.5" thickTop="1" thickBot="1" x14ac:dyDescent="0.3">
      <c r="A668" s="200" t="s">
        <v>407</v>
      </c>
      <c r="B668" s="280">
        <v>0</v>
      </c>
      <c r="C668" s="201">
        <v>0</v>
      </c>
      <c r="D668" s="202" t="str">
        <f t="shared" si="96"/>
        <v/>
      </c>
      <c r="E668" s="203">
        <v>144</v>
      </c>
      <c r="F668" s="201">
        <v>140</v>
      </c>
      <c r="G668" s="202">
        <f t="shared" si="97"/>
        <v>0.97222222222222221</v>
      </c>
      <c r="H668" s="202">
        <f t="shared" si="94"/>
        <v>-1</v>
      </c>
      <c r="I668" s="202">
        <f t="shared" si="94"/>
        <v>-1</v>
      </c>
      <c r="J668" s="204" t="str">
        <f t="shared" si="98"/>
        <v/>
      </c>
      <c r="K668" s="205">
        <v>1734</v>
      </c>
      <c r="L668" s="201">
        <v>1243</v>
      </c>
      <c r="M668" s="202">
        <f t="shared" si="99"/>
        <v>0.71683967704728946</v>
      </c>
      <c r="N668" s="203">
        <v>1704</v>
      </c>
      <c r="O668" s="201">
        <v>1450</v>
      </c>
      <c r="P668" s="202">
        <f t="shared" si="100"/>
        <v>0.85093896713615025</v>
      </c>
      <c r="Q668" s="202">
        <f t="shared" si="95"/>
        <v>1.7605633802816989E-2</v>
      </c>
      <c r="R668" s="202">
        <f t="shared" si="95"/>
        <v>-0.14275862068965517</v>
      </c>
      <c r="S668" s="204">
        <f t="shared" si="101"/>
        <v>-0.13409929008886079</v>
      </c>
    </row>
    <row r="669" spans="1:19" ht="15" thickTop="1" thickBot="1" x14ac:dyDescent="0.3">
      <c r="A669" s="206" t="s">
        <v>103</v>
      </c>
      <c r="B669" s="206">
        <v>0</v>
      </c>
      <c r="C669" s="173">
        <v>0</v>
      </c>
      <c r="D669" s="199" t="str">
        <f t="shared" si="96"/>
        <v/>
      </c>
      <c r="E669" s="173">
        <v>144</v>
      </c>
      <c r="F669" s="173">
        <v>140</v>
      </c>
      <c r="G669" s="199">
        <f t="shared" si="97"/>
        <v>0.97222222222222221</v>
      </c>
      <c r="H669" s="199">
        <f t="shared" si="94"/>
        <v>-1</v>
      </c>
      <c r="I669" s="199">
        <f t="shared" si="94"/>
        <v>-1</v>
      </c>
      <c r="J669" s="199" t="str">
        <f t="shared" si="98"/>
        <v/>
      </c>
      <c r="K669" s="173">
        <v>1734</v>
      </c>
      <c r="L669" s="173">
        <v>1243</v>
      </c>
      <c r="M669" s="199">
        <f t="shared" si="99"/>
        <v>0.71683967704728946</v>
      </c>
      <c r="N669" s="173">
        <v>1704</v>
      </c>
      <c r="O669" s="173">
        <v>1450</v>
      </c>
      <c r="P669" s="199">
        <f t="shared" si="100"/>
        <v>0.85093896713615025</v>
      </c>
      <c r="Q669" s="199">
        <f t="shared" si="95"/>
        <v>1.7605633802816989E-2</v>
      </c>
      <c r="R669" s="199">
        <f t="shared" si="95"/>
        <v>-0.14275862068965517</v>
      </c>
      <c r="S669" s="199">
        <f t="shared" si="101"/>
        <v>-0.13409929008886079</v>
      </c>
    </row>
    <row r="670" spans="1:19" ht="16.5" thickTop="1" thickBot="1" x14ac:dyDescent="0.3">
      <c r="A670" s="200" t="s">
        <v>471</v>
      </c>
      <c r="B670" s="280">
        <v>0</v>
      </c>
      <c r="C670" s="201">
        <v>0</v>
      </c>
      <c r="D670" s="202" t="str">
        <f t="shared" si="96"/>
        <v/>
      </c>
      <c r="E670" s="203">
        <v>0</v>
      </c>
      <c r="F670" s="201">
        <v>0</v>
      </c>
      <c r="G670" s="202" t="str">
        <f t="shared" si="97"/>
        <v/>
      </c>
      <c r="H670" s="202" t="str">
        <f t="shared" si="94"/>
        <v/>
      </c>
      <c r="I670" s="202" t="str">
        <f t="shared" si="94"/>
        <v/>
      </c>
      <c r="J670" s="204" t="str">
        <f t="shared" si="98"/>
        <v/>
      </c>
      <c r="K670" s="205">
        <v>0</v>
      </c>
      <c r="L670" s="201">
        <v>0</v>
      </c>
      <c r="M670" s="202" t="str">
        <f t="shared" si="99"/>
        <v/>
      </c>
      <c r="N670" s="203">
        <v>95</v>
      </c>
      <c r="O670" s="201">
        <v>46</v>
      </c>
      <c r="P670" s="202">
        <f t="shared" si="100"/>
        <v>0.48421052631578948</v>
      </c>
      <c r="Q670" s="202">
        <f t="shared" si="95"/>
        <v>-1</v>
      </c>
      <c r="R670" s="202">
        <f t="shared" si="95"/>
        <v>-1</v>
      </c>
      <c r="S670" s="204" t="str">
        <f t="shared" si="101"/>
        <v/>
      </c>
    </row>
    <row r="671" spans="1:19" ht="15" thickTop="1" thickBot="1" x14ac:dyDescent="0.3">
      <c r="A671" s="206" t="s">
        <v>352</v>
      </c>
      <c r="B671" s="206">
        <v>0</v>
      </c>
      <c r="C671" s="173">
        <v>0</v>
      </c>
      <c r="D671" s="199" t="str">
        <f t="shared" si="96"/>
        <v/>
      </c>
      <c r="E671" s="173">
        <v>0</v>
      </c>
      <c r="F671" s="173">
        <v>0</v>
      </c>
      <c r="G671" s="199" t="str">
        <f t="shared" si="97"/>
        <v/>
      </c>
      <c r="H671" s="199" t="str">
        <f t="shared" si="94"/>
        <v/>
      </c>
      <c r="I671" s="199" t="str">
        <f t="shared" si="94"/>
        <v/>
      </c>
      <c r="J671" s="199" t="str">
        <f t="shared" si="98"/>
        <v/>
      </c>
      <c r="K671" s="173">
        <v>0</v>
      </c>
      <c r="L671" s="173">
        <v>0</v>
      </c>
      <c r="M671" s="199" t="str">
        <f t="shared" si="99"/>
        <v/>
      </c>
      <c r="N671" s="173">
        <v>95</v>
      </c>
      <c r="O671" s="173">
        <v>46</v>
      </c>
      <c r="P671" s="199">
        <f t="shared" si="100"/>
        <v>0.48421052631578948</v>
      </c>
      <c r="Q671" s="199">
        <f t="shared" si="95"/>
        <v>-1</v>
      </c>
      <c r="R671" s="199">
        <f t="shared" si="95"/>
        <v>-1</v>
      </c>
      <c r="S671" s="199" t="str">
        <f t="shared" si="101"/>
        <v/>
      </c>
    </row>
    <row r="672" spans="1:19" ht="16.5" thickTop="1" thickBot="1" x14ac:dyDescent="0.3">
      <c r="A672" s="200" t="s">
        <v>498</v>
      </c>
      <c r="B672" s="280">
        <v>0</v>
      </c>
      <c r="C672" s="201">
        <v>0</v>
      </c>
      <c r="D672" s="202" t="str">
        <f t="shared" si="96"/>
        <v/>
      </c>
      <c r="E672" s="203">
        <v>0</v>
      </c>
      <c r="F672" s="201">
        <v>0</v>
      </c>
      <c r="G672" s="202" t="str">
        <f t="shared" si="97"/>
        <v/>
      </c>
      <c r="H672" s="202" t="str">
        <f t="shared" si="94"/>
        <v/>
      </c>
      <c r="I672" s="202" t="str">
        <f t="shared" si="94"/>
        <v/>
      </c>
      <c r="J672" s="204" t="str">
        <f t="shared" si="98"/>
        <v/>
      </c>
      <c r="K672" s="205">
        <v>0</v>
      </c>
      <c r="L672" s="201">
        <v>0</v>
      </c>
      <c r="M672" s="202" t="str">
        <f t="shared" si="99"/>
        <v/>
      </c>
      <c r="N672" s="203">
        <v>122</v>
      </c>
      <c r="O672" s="201">
        <v>98</v>
      </c>
      <c r="P672" s="202">
        <f t="shared" si="100"/>
        <v>0.80327868852459017</v>
      </c>
      <c r="Q672" s="202">
        <f t="shared" si="95"/>
        <v>-1</v>
      </c>
      <c r="R672" s="202">
        <f t="shared" si="95"/>
        <v>-1</v>
      </c>
      <c r="S672" s="204" t="str">
        <f t="shared" si="101"/>
        <v/>
      </c>
    </row>
    <row r="673" spans="1:19" ht="15" thickTop="1" thickBot="1" x14ac:dyDescent="0.3">
      <c r="A673" s="206" t="s">
        <v>353</v>
      </c>
      <c r="B673" s="206">
        <v>0</v>
      </c>
      <c r="C673" s="173">
        <v>0</v>
      </c>
      <c r="D673" s="199" t="str">
        <f t="shared" si="96"/>
        <v/>
      </c>
      <c r="E673" s="173">
        <v>0</v>
      </c>
      <c r="F673" s="173">
        <v>0</v>
      </c>
      <c r="G673" s="199" t="str">
        <f t="shared" si="97"/>
        <v/>
      </c>
      <c r="H673" s="199" t="str">
        <f t="shared" si="94"/>
        <v/>
      </c>
      <c r="I673" s="199" t="str">
        <f t="shared" si="94"/>
        <v/>
      </c>
      <c r="J673" s="199" t="str">
        <f t="shared" si="98"/>
        <v/>
      </c>
      <c r="K673" s="173">
        <v>0</v>
      </c>
      <c r="L673" s="173">
        <v>0</v>
      </c>
      <c r="M673" s="199" t="str">
        <f t="shared" si="99"/>
        <v/>
      </c>
      <c r="N673" s="173">
        <v>122</v>
      </c>
      <c r="O673" s="173">
        <v>98</v>
      </c>
      <c r="P673" s="199">
        <f t="shared" si="100"/>
        <v>0.80327868852459017</v>
      </c>
      <c r="Q673" s="199">
        <f t="shared" si="95"/>
        <v>-1</v>
      </c>
      <c r="R673" s="199">
        <f t="shared" si="95"/>
        <v>-1</v>
      </c>
      <c r="S673" s="199" t="str">
        <f t="shared" si="101"/>
        <v/>
      </c>
    </row>
    <row r="674" spans="1:19" ht="16.5" thickTop="1" thickBot="1" x14ac:dyDescent="0.3">
      <c r="A674" s="200" t="s">
        <v>480</v>
      </c>
      <c r="B674" s="280">
        <v>0</v>
      </c>
      <c r="C674" s="201">
        <v>0</v>
      </c>
      <c r="D674" s="202" t="str">
        <f t="shared" si="96"/>
        <v/>
      </c>
      <c r="E674" s="203">
        <v>0</v>
      </c>
      <c r="F674" s="201">
        <v>0</v>
      </c>
      <c r="G674" s="202" t="str">
        <f t="shared" si="97"/>
        <v/>
      </c>
      <c r="H674" s="202" t="str">
        <f t="shared" si="94"/>
        <v/>
      </c>
      <c r="I674" s="202" t="str">
        <f t="shared" si="94"/>
        <v/>
      </c>
      <c r="J674" s="204" t="str">
        <f t="shared" si="98"/>
        <v/>
      </c>
      <c r="K674" s="205">
        <v>288</v>
      </c>
      <c r="L674" s="201">
        <v>70</v>
      </c>
      <c r="M674" s="202">
        <f t="shared" si="99"/>
        <v>0.24305555555555555</v>
      </c>
      <c r="N674" s="203">
        <v>0</v>
      </c>
      <c r="O674" s="201">
        <v>0</v>
      </c>
      <c r="P674" s="202" t="str">
        <f t="shared" si="100"/>
        <v/>
      </c>
      <c r="Q674" s="202" t="str">
        <f t="shared" si="95"/>
        <v/>
      </c>
      <c r="R674" s="202" t="str">
        <f t="shared" si="95"/>
        <v/>
      </c>
      <c r="S674" s="204" t="str">
        <f t="shared" si="101"/>
        <v/>
      </c>
    </row>
    <row r="675" spans="1:19" ht="15" thickTop="1" thickBot="1" x14ac:dyDescent="0.3">
      <c r="A675" s="206" t="s">
        <v>349</v>
      </c>
      <c r="B675" s="206">
        <v>0</v>
      </c>
      <c r="C675" s="173">
        <v>0</v>
      </c>
      <c r="D675" s="199" t="str">
        <f t="shared" si="96"/>
        <v/>
      </c>
      <c r="E675" s="173">
        <v>0</v>
      </c>
      <c r="F675" s="173">
        <v>0</v>
      </c>
      <c r="G675" s="199" t="str">
        <f t="shared" si="97"/>
        <v/>
      </c>
      <c r="H675" s="199" t="str">
        <f t="shared" si="94"/>
        <v/>
      </c>
      <c r="I675" s="199" t="str">
        <f t="shared" si="94"/>
        <v/>
      </c>
      <c r="J675" s="199" t="str">
        <f t="shared" si="98"/>
        <v/>
      </c>
      <c r="K675" s="173">
        <v>288</v>
      </c>
      <c r="L675" s="173">
        <v>70</v>
      </c>
      <c r="M675" s="199">
        <f t="shared" si="99"/>
        <v>0.24305555555555555</v>
      </c>
      <c r="N675" s="173">
        <v>0</v>
      </c>
      <c r="O675" s="173">
        <v>0</v>
      </c>
      <c r="P675" s="199" t="str">
        <f t="shared" si="100"/>
        <v/>
      </c>
      <c r="Q675" s="199" t="str">
        <f t="shared" si="95"/>
        <v/>
      </c>
      <c r="R675" s="199" t="str">
        <f t="shared" si="95"/>
        <v/>
      </c>
      <c r="S675" s="199" t="str">
        <f t="shared" si="101"/>
        <v/>
      </c>
    </row>
    <row r="676" spans="1:19" ht="16.5" thickTop="1" thickBot="1" x14ac:dyDescent="0.3">
      <c r="A676" s="200" t="s">
        <v>482</v>
      </c>
      <c r="B676" s="280">
        <v>0</v>
      </c>
      <c r="C676" s="201">
        <v>0</v>
      </c>
      <c r="D676" s="202" t="str">
        <f t="shared" si="96"/>
        <v/>
      </c>
      <c r="E676" s="203">
        <v>0</v>
      </c>
      <c r="F676" s="201">
        <v>0</v>
      </c>
      <c r="G676" s="202" t="str">
        <f t="shared" si="97"/>
        <v/>
      </c>
      <c r="H676" s="202" t="str">
        <f t="shared" si="94"/>
        <v/>
      </c>
      <c r="I676" s="202" t="str">
        <f t="shared" si="94"/>
        <v/>
      </c>
      <c r="J676" s="204" t="str">
        <f t="shared" si="98"/>
        <v/>
      </c>
      <c r="K676" s="205">
        <v>240</v>
      </c>
      <c r="L676" s="201">
        <v>153</v>
      </c>
      <c r="M676" s="202">
        <f t="shared" si="99"/>
        <v>0.63749999999999996</v>
      </c>
      <c r="N676" s="203">
        <v>76</v>
      </c>
      <c r="O676" s="201">
        <v>54</v>
      </c>
      <c r="P676" s="202">
        <f t="shared" si="100"/>
        <v>0.71052631578947367</v>
      </c>
      <c r="Q676" s="202">
        <f t="shared" si="95"/>
        <v>2.1578947368421053</v>
      </c>
      <c r="R676" s="202">
        <f t="shared" si="95"/>
        <v>1.8333333333333335</v>
      </c>
      <c r="S676" s="204">
        <f t="shared" si="101"/>
        <v>-7.3026315789473717E-2</v>
      </c>
    </row>
    <row r="677" spans="1:19" ht="15" thickTop="1" thickBot="1" x14ac:dyDescent="0.3">
      <c r="A677" s="206" t="s">
        <v>350</v>
      </c>
      <c r="B677" s="206">
        <v>0</v>
      </c>
      <c r="C677" s="173">
        <v>0</v>
      </c>
      <c r="D677" s="199" t="str">
        <f t="shared" si="96"/>
        <v/>
      </c>
      <c r="E677" s="173">
        <v>0</v>
      </c>
      <c r="F677" s="173">
        <v>0</v>
      </c>
      <c r="G677" s="199" t="str">
        <f t="shared" si="97"/>
        <v/>
      </c>
      <c r="H677" s="199" t="str">
        <f t="shared" si="94"/>
        <v/>
      </c>
      <c r="I677" s="199" t="str">
        <f t="shared" si="94"/>
        <v/>
      </c>
      <c r="J677" s="199" t="str">
        <f t="shared" si="98"/>
        <v/>
      </c>
      <c r="K677" s="173">
        <v>240</v>
      </c>
      <c r="L677" s="173">
        <v>153</v>
      </c>
      <c r="M677" s="199">
        <f t="shared" si="99"/>
        <v>0.63749999999999996</v>
      </c>
      <c r="N677" s="173">
        <v>76</v>
      </c>
      <c r="O677" s="173">
        <v>54</v>
      </c>
      <c r="P677" s="199">
        <f t="shared" si="100"/>
        <v>0.71052631578947367</v>
      </c>
      <c r="Q677" s="199">
        <f t="shared" si="95"/>
        <v>2.1578947368421053</v>
      </c>
      <c r="R677" s="199">
        <f t="shared" si="95"/>
        <v>1.8333333333333335</v>
      </c>
      <c r="S677" s="199">
        <f t="shared" si="101"/>
        <v>-7.3026315789473717E-2</v>
      </c>
    </row>
    <row r="678" spans="1:19" ht="16.5" thickTop="1" thickBot="1" x14ac:dyDescent="0.3">
      <c r="A678" s="200" t="s">
        <v>499</v>
      </c>
      <c r="B678" s="280">
        <v>0</v>
      </c>
      <c r="C678" s="201">
        <v>0</v>
      </c>
      <c r="D678" s="202" t="str">
        <f t="shared" si="96"/>
        <v/>
      </c>
      <c r="E678" s="203">
        <v>0</v>
      </c>
      <c r="F678" s="201">
        <v>0</v>
      </c>
      <c r="G678" s="202" t="str">
        <f t="shared" si="97"/>
        <v/>
      </c>
      <c r="H678" s="202" t="str">
        <f t="shared" si="94"/>
        <v/>
      </c>
      <c r="I678" s="202" t="str">
        <f t="shared" si="94"/>
        <v/>
      </c>
      <c r="J678" s="204" t="str">
        <f t="shared" si="98"/>
        <v/>
      </c>
      <c r="K678" s="205">
        <v>288</v>
      </c>
      <c r="L678" s="201">
        <v>100</v>
      </c>
      <c r="M678" s="202">
        <f t="shared" si="99"/>
        <v>0.34722222222222221</v>
      </c>
      <c r="N678" s="203">
        <v>0</v>
      </c>
      <c r="O678" s="201">
        <v>0</v>
      </c>
      <c r="P678" s="202" t="str">
        <f t="shared" si="100"/>
        <v/>
      </c>
      <c r="Q678" s="202" t="str">
        <f t="shared" si="95"/>
        <v/>
      </c>
      <c r="R678" s="202" t="str">
        <f t="shared" si="95"/>
        <v/>
      </c>
      <c r="S678" s="204" t="str">
        <f t="shared" si="101"/>
        <v/>
      </c>
    </row>
    <row r="679" spans="1:19" ht="15" thickTop="1" thickBot="1" x14ac:dyDescent="0.3">
      <c r="A679" s="206" t="s">
        <v>349</v>
      </c>
      <c r="B679" s="206">
        <v>0</v>
      </c>
      <c r="C679" s="173">
        <v>0</v>
      </c>
      <c r="D679" s="199" t="str">
        <f t="shared" si="96"/>
        <v/>
      </c>
      <c r="E679" s="173">
        <v>0</v>
      </c>
      <c r="F679" s="173">
        <v>0</v>
      </c>
      <c r="G679" s="199" t="str">
        <f t="shared" si="97"/>
        <v/>
      </c>
      <c r="H679" s="199" t="str">
        <f t="shared" si="94"/>
        <v/>
      </c>
      <c r="I679" s="199" t="str">
        <f t="shared" si="94"/>
        <v/>
      </c>
      <c r="J679" s="199" t="str">
        <f t="shared" si="98"/>
        <v/>
      </c>
      <c r="K679" s="173">
        <v>288</v>
      </c>
      <c r="L679" s="173">
        <v>100</v>
      </c>
      <c r="M679" s="199">
        <f t="shared" si="99"/>
        <v>0.34722222222222221</v>
      </c>
      <c r="N679" s="173">
        <v>0</v>
      </c>
      <c r="O679" s="173">
        <v>0</v>
      </c>
      <c r="P679" s="199" t="str">
        <f t="shared" si="100"/>
        <v/>
      </c>
      <c r="Q679" s="199" t="str">
        <f t="shared" si="95"/>
        <v/>
      </c>
      <c r="R679" s="199" t="str">
        <f t="shared" si="95"/>
        <v/>
      </c>
      <c r="S679" s="199" t="str">
        <f t="shared" si="101"/>
        <v/>
      </c>
    </row>
    <row r="680" spans="1:19" ht="16.5" thickTop="1" thickBot="1" x14ac:dyDescent="0.3">
      <c r="A680" s="200" t="s">
        <v>602</v>
      </c>
      <c r="B680" s="280">
        <v>0</v>
      </c>
      <c r="C680" s="201">
        <v>0</v>
      </c>
      <c r="D680" s="202" t="str">
        <f t="shared" si="96"/>
        <v/>
      </c>
      <c r="E680" s="203">
        <v>0</v>
      </c>
      <c r="F680" s="201">
        <v>0</v>
      </c>
      <c r="G680" s="202" t="str">
        <f t="shared" si="97"/>
        <v/>
      </c>
      <c r="H680" s="202" t="str">
        <f t="shared" si="94"/>
        <v/>
      </c>
      <c r="I680" s="202" t="str">
        <f t="shared" si="94"/>
        <v/>
      </c>
      <c r="J680" s="204" t="str">
        <f t="shared" si="98"/>
        <v/>
      </c>
      <c r="K680" s="205">
        <v>19</v>
      </c>
      <c r="L680" s="201">
        <v>0</v>
      </c>
      <c r="M680" s="202">
        <f t="shared" si="99"/>
        <v>0</v>
      </c>
      <c r="N680" s="203">
        <v>0</v>
      </c>
      <c r="O680" s="201">
        <v>0</v>
      </c>
      <c r="P680" s="202" t="str">
        <f t="shared" si="100"/>
        <v/>
      </c>
      <c r="Q680" s="202" t="str">
        <f t="shared" si="95"/>
        <v/>
      </c>
      <c r="R680" s="202" t="str">
        <f t="shared" si="95"/>
        <v/>
      </c>
      <c r="S680" s="204" t="str">
        <f t="shared" si="101"/>
        <v/>
      </c>
    </row>
    <row r="681" spans="1:19" ht="15" thickTop="1" thickBot="1" x14ac:dyDescent="0.3">
      <c r="A681" s="206" t="s">
        <v>351</v>
      </c>
      <c r="B681" s="206">
        <v>0</v>
      </c>
      <c r="C681" s="173">
        <v>0</v>
      </c>
      <c r="D681" s="199" t="str">
        <f t="shared" si="96"/>
        <v/>
      </c>
      <c r="E681" s="173">
        <v>0</v>
      </c>
      <c r="F681" s="173">
        <v>0</v>
      </c>
      <c r="G681" s="199" t="str">
        <f t="shared" si="97"/>
        <v/>
      </c>
      <c r="H681" s="199" t="str">
        <f t="shared" si="94"/>
        <v/>
      </c>
      <c r="I681" s="199" t="str">
        <f t="shared" si="94"/>
        <v/>
      </c>
      <c r="J681" s="199" t="str">
        <f t="shared" si="98"/>
        <v/>
      </c>
      <c r="K681" s="173">
        <v>19</v>
      </c>
      <c r="L681" s="173">
        <v>0</v>
      </c>
      <c r="M681" s="199">
        <f t="shared" si="99"/>
        <v>0</v>
      </c>
      <c r="N681" s="173">
        <v>0</v>
      </c>
      <c r="O681" s="173">
        <v>0</v>
      </c>
      <c r="P681" s="199" t="str">
        <f t="shared" si="100"/>
        <v/>
      </c>
      <c r="Q681" s="199" t="str">
        <f t="shared" si="95"/>
        <v/>
      </c>
      <c r="R681" s="199" t="str">
        <f t="shared" si="95"/>
        <v/>
      </c>
      <c r="S681" s="199" t="str">
        <f t="shared" si="101"/>
        <v/>
      </c>
    </row>
    <row r="682" spans="1:19" ht="16.5" thickTop="1" thickBot="1" x14ac:dyDescent="0.3">
      <c r="A682" s="200" t="s">
        <v>515</v>
      </c>
      <c r="B682" s="280">
        <v>0</v>
      </c>
      <c r="C682" s="201">
        <v>0</v>
      </c>
      <c r="D682" s="202" t="str">
        <f t="shared" si="96"/>
        <v/>
      </c>
      <c r="E682" s="203">
        <v>0</v>
      </c>
      <c r="F682" s="201">
        <v>0</v>
      </c>
      <c r="G682" s="202" t="str">
        <f t="shared" si="97"/>
        <v/>
      </c>
      <c r="H682" s="202" t="str">
        <f t="shared" si="94"/>
        <v/>
      </c>
      <c r="I682" s="202" t="str">
        <f t="shared" si="94"/>
        <v/>
      </c>
      <c r="J682" s="204" t="str">
        <f t="shared" si="98"/>
        <v/>
      </c>
      <c r="K682" s="205">
        <v>38</v>
      </c>
      <c r="L682" s="201">
        <v>3</v>
      </c>
      <c r="M682" s="202">
        <f t="shared" si="99"/>
        <v>7.8947368421052627E-2</v>
      </c>
      <c r="N682" s="203">
        <v>19</v>
      </c>
      <c r="O682" s="201">
        <v>5</v>
      </c>
      <c r="P682" s="202">
        <f t="shared" si="100"/>
        <v>0.26315789473684209</v>
      </c>
      <c r="Q682" s="202">
        <f t="shared" si="95"/>
        <v>1</v>
      </c>
      <c r="R682" s="202">
        <f t="shared" si="95"/>
        <v>-0.4</v>
      </c>
      <c r="S682" s="204">
        <f t="shared" si="101"/>
        <v>-0.18421052631578946</v>
      </c>
    </row>
    <row r="683" spans="1:19" ht="14.25" thickTop="1" x14ac:dyDescent="0.25">
      <c r="A683" s="206" t="s">
        <v>351</v>
      </c>
      <c r="B683" s="206">
        <v>0</v>
      </c>
      <c r="C683" s="173">
        <v>0</v>
      </c>
      <c r="D683" s="199" t="str">
        <f t="shared" si="96"/>
        <v/>
      </c>
      <c r="E683" s="173">
        <v>0</v>
      </c>
      <c r="F683" s="173">
        <v>0</v>
      </c>
      <c r="G683" s="199" t="str">
        <f t="shared" si="97"/>
        <v/>
      </c>
      <c r="H683" s="199" t="str">
        <f t="shared" si="94"/>
        <v/>
      </c>
      <c r="I683" s="199" t="str">
        <f t="shared" si="94"/>
        <v/>
      </c>
      <c r="J683" s="199" t="str">
        <f t="shared" si="98"/>
        <v/>
      </c>
      <c r="K683" s="173">
        <v>38</v>
      </c>
      <c r="L683" s="173">
        <v>3</v>
      </c>
      <c r="M683" s="199">
        <f t="shared" si="99"/>
        <v>7.8947368421052627E-2</v>
      </c>
      <c r="N683" s="173">
        <v>0</v>
      </c>
      <c r="O683" s="173">
        <v>0</v>
      </c>
      <c r="P683" s="199" t="str">
        <f t="shared" si="100"/>
        <v/>
      </c>
      <c r="Q683" s="199" t="str">
        <f t="shared" si="95"/>
        <v/>
      </c>
      <c r="R683" s="199" t="str">
        <f t="shared" si="95"/>
        <v/>
      </c>
      <c r="S683" s="199" t="str">
        <f t="shared" si="101"/>
        <v/>
      </c>
    </row>
    <row r="684" spans="1:19" ht="14.25" thickBot="1" x14ac:dyDescent="0.3">
      <c r="A684" s="206" t="s">
        <v>352</v>
      </c>
      <c r="B684" s="206">
        <v>0</v>
      </c>
      <c r="C684" s="173">
        <v>0</v>
      </c>
      <c r="D684" s="199" t="str">
        <f t="shared" si="96"/>
        <v/>
      </c>
      <c r="E684" s="173">
        <v>0</v>
      </c>
      <c r="F684" s="173">
        <v>0</v>
      </c>
      <c r="G684" s="199" t="str">
        <f t="shared" si="97"/>
        <v/>
      </c>
      <c r="H684" s="199" t="str">
        <f t="shared" ref="H684:I706" si="102">IFERROR(B684/E684-1,"")</f>
        <v/>
      </c>
      <c r="I684" s="199" t="str">
        <f t="shared" si="102"/>
        <v/>
      </c>
      <c r="J684" s="199" t="str">
        <f t="shared" si="98"/>
        <v/>
      </c>
      <c r="K684" s="173">
        <v>0</v>
      </c>
      <c r="L684" s="173">
        <v>0</v>
      </c>
      <c r="M684" s="199" t="str">
        <f t="shared" si="99"/>
        <v/>
      </c>
      <c r="N684" s="173">
        <v>19</v>
      </c>
      <c r="O684" s="173">
        <v>5</v>
      </c>
      <c r="P684" s="199">
        <f t="shared" si="100"/>
        <v>0.26315789473684209</v>
      </c>
      <c r="Q684" s="199">
        <f t="shared" ref="Q684:R706" si="103">IFERROR(K684/N684-1,"")</f>
        <v>-1</v>
      </c>
      <c r="R684" s="199">
        <f t="shared" si="103"/>
        <v>-1</v>
      </c>
      <c r="S684" s="199" t="str">
        <f t="shared" si="101"/>
        <v/>
      </c>
    </row>
    <row r="685" spans="1:19" ht="16.5" thickTop="1" thickBot="1" x14ac:dyDescent="0.3">
      <c r="A685" s="200" t="s">
        <v>472</v>
      </c>
      <c r="B685" s="280">
        <v>0</v>
      </c>
      <c r="C685" s="201">
        <v>0</v>
      </c>
      <c r="D685" s="202" t="str">
        <f t="shared" si="96"/>
        <v/>
      </c>
      <c r="E685" s="203">
        <v>0</v>
      </c>
      <c r="F685" s="201">
        <v>0</v>
      </c>
      <c r="G685" s="202" t="str">
        <f t="shared" si="97"/>
        <v/>
      </c>
      <c r="H685" s="202" t="str">
        <f t="shared" si="102"/>
        <v/>
      </c>
      <c r="I685" s="202" t="str">
        <f t="shared" si="102"/>
        <v/>
      </c>
      <c r="J685" s="204" t="str">
        <f t="shared" si="98"/>
        <v/>
      </c>
      <c r="K685" s="205">
        <v>38</v>
      </c>
      <c r="L685" s="201">
        <v>11</v>
      </c>
      <c r="M685" s="202">
        <f t="shared" si="99"/>
        <v>0.28947368421052633</v>
      </c>
      <c r="N685" s="203">
        <v>0</v>
      </c>
      <c r="O685" s="201">
        <v>0</v>
      </c>
      <c r="P685" s="202" t="str">
        <f t="shared" si="100"/>
        <v/>
      </c>
      <c r="Q685" s="202" t="str">
        <f t="shared" si="103"/>
        <v/>
      </c>
      <c r="R685" s="202" t="str">
        <f t="shared" si="103"/>
        <v/>
      </c>
      <c r="S685" s="204" t="str">
        <f t="shared" si="101"/>
        <v/>
      </c>
    </row>
    <row r="686" spans="1:19" ht="15" thickTop="1" thickBot="1" x14ac:dyDescent="0.3">
      <c r="A686" s="206" t="s">
        <v>351</v>
      </c>
      <c r="B686" s="206">
        <v>0</v>
      </c>
      <c r="C686" s="173">
        <v>0</v>
      </c>
      <c r="D686" s="199" t="str">
        <f t="shared" si="96"/>
        <v/>
      </c>
      <c r="E686" s="173">
        <v>0</v>
      </c>
      <c r="F686" s="173">
        <v>0</v>
      </c>
      <c r="G686" s="199" t="str">
        <f t="shared" si="97"/>
        <v/>
      </c>
      <c r="H686" s="199" t="str">
        <f t="shared" si="102"/>
        <v/>
      </c>
      <c r="I686" s="199" t="str">
        <f t="shared" si="102"/>
        <v/>
      </c>
      <c r="J686" s="199" t="str">
        <f t="shared" si="98"/>
        <v/>
      </c>
      <c r="K686" s="173">
        <v>38</v>
      </c>
      <c r="L686" s="173">
        <v>11</v>
      </c>
      <c r="M686" s="199">
        <f t="shared" si="99"/>
        <v>0.28947368421052633</v>
      </c>
      <c r="N686" s="173">
        <v>0</v>
      </c>
      <c r="O686" s="173">
        <v>0</v>
      </c>
      <c r="P686" s="199" t="str">
        <f t="shared" si="100"/>
        <v/>
      </c>
      <c r="Q686" s="199" t="str">
        <f t="shared" si="103"/>
        <v/>
      </c>
      <c r="R686" s="199" t="str">
        <f t="shared" si="103"/>
        <v/>
      </c>
      <c r="S686" s="199" t="str">
        <f t="shared" si="101"/>
        <v/>
      </c>
    </row>
    <row r="687" spans="1:19" ht="16.5" thickTop="1" thickBot="1" x14ac:dyDescent="0.3">
      <c r="A687" s="200" t="s">
        <v>516</v>
      </c>
      <c r="B687" s="280">
        <v>0</v>
      </c>
      <c r="C687" s="201">
        <v>0</v>
      </c>
      <c r="D687" s="202" t="str">
        <f t="shared" si="96"/>
        <v/>
      </c>
      <c r="E687" s="203">
        <v>19</v>
      </c>
      <c r="F687" s="201">
        <v>7</v>
      </c>
      <c r="G687" s="202">
        <f t="shared" si="97"/>
        <v>0.36842105263157893</v>
      </c>
      <c r="H687" s="202">
        <f t="shared" si="102"/>
        <v>-1</v>
      </c>
      <c r="I687" s="202">
        <f t="shared" si="102"/>
        <v>-1</v>
      </c>
      <c r="J687" s="204" t="str">
        <f t="shared" si="98"/>
        <v/>
      </c>
      <c r="K687" s="205">
        <v>19</v>
      </c>
      <c r="L687" s="201">
        <v>1</v>
      </c>
      <c r="M687" s="202">
        <f t="shared" si="99"/>
        <v>5.2631578947368418E-2</v>
      </c>
      <c r="N687" s="203">
        <v>38</v>
      </c>
      <c r="O687" s="201">
        <v>25</v>
      </c>
      <c r="P687" s="202">
        <f t="shared" si="100"/>
        <v>0.65789473684210531</v>
      </c>
      <c r="Q687" s="202">
        <f t="shared" si="103"/>
        <v>-0.5</v>
      </c>
      <c r="R687" s="202">
        <f t="shared" si="103"/>
        <v>-0.96</v>
      </c>
      <c r="S687" s="204">
        <f t="shared" si="101"/>
        <v>-0.60526315789473695</v>
      </c>
    </row>
    <row r="688" spans="1:19" ht="14.25" thickTop="1" x14ac:dyDescent="0.25">
      <c r="A688" s="206" t="s">
        <v>351</v>
      </c>
      <c r="B688" s="206">
        <v>0</v>
      </c>
      <c r="C688" s="173">
        <v>0</v>
      </c>
      <c r="D688" s="199" t="str">
        <f t="shared" si="96"/>
        <v/>
      </c>
      <c r="E688" s="173">
        <v>19</v>
      </c>
      <c r="F688" s="173">
        <v>7</v>
      </c>
      <c r="G688" s="199">
        <f t="shared" si="97"/>
        <v>0.36842105263157893</v>
      </c>
      <c r="H688" s="199">
        <f t="shared" si="102"/>
        <v>-1</v>
      </c>
      <c r="I688" s="199">
        <f t="shared" si="102"/>
        <v>-1</v>
      </c>
      <c r="J688" s="199" t="str">
        <f t="shared" si="98"/>
        <v/>
      </c>
      <c r="K688" s="173">
        <v>19</v>
      </c>
      <c r="L688" s="173">
        <v>1</v>
      </c>
      <c r="M688" s="199">
        <f t="shared" si="99"/>
        <v>5.2631578947368418E-2</v>
      </c>
      <c r="N688" s="173">
        <v>19</v>
      </c>
      <c r="O688" s="173">
        <v>7</v>
      </c>
      <c r="P688" s="199">
        <f t="shared" si="100"/>
        <v>0.36842105263157893</v>
      </c>
      <c r="Q688" s="199">
        <f t="shared" si="103"/>
        <v>0</v>
      </c>
      <c r="R688" s="199">
        <f t="shared" si="103"/>
        <v>-0.85714285714285721</v>
      </c>
      <c r="S688" s="199">
        <f t="shared" si="101"/>
        <v>-0.31578947368421051</v>
      </c>
    </row>
    <row r="689" spans="1:19" ht="14.25" thickBot="1" x14ac:dyDescent="0.3">
      <c r="A689" s="206" t="s">
        <v>352</v>
      </c>
      <c r="B689" s="206">
        <v>0</v>
      </c>
      <c r="C689" s="173">
        <v>0</v>
      </c>
      <c r="D689" s="199" t="str">
        <f t="shared" si="96"/>
        <v/>
      </c>
      <c r="E689" s="173">
        <v>0</v>
      </c>
      <c r="F689" s="173">
        <v>0</v>
      </c>
      <c r="G689" s="199" t="str">
        <f t="shared" si="97"/>
        <v/>
      </c>
      <c r="H689" s="199" t="str">
        <f t="shared" si="102"/>
        <v/>
      </c>
      <c r="I689" s="199" t="str">
        <f t="shared" si="102"/>
        <v/>
      </c>
      <c r="J689" s="199" t="str">
        <f t="shared" si="98"/>
        <v/>
      </c>
      <c r="K689" s="173">
        <v>0</v>
      </c>
      <c r="L689" s="173">
        <v>0</v>
      </c>
      <c r="M689" s="199" t="str">
        <f t="shared" si="99"/>
        <v/>
      </c>
      <c r="N689" s="173">
        <v>19</v>
      </c>
      <c r="O689" s="173">
        <v>18</v>
      </c>
      <c r="P689" s="199">
        <f t="shared" si="100"/>
        <v>0.94736842105263153</v>
      </c>
      <c r="Q689" s="199">
        <f t="shared" si="103"/>
        <v>-1</v>
      </c>
      <c r="R689" s="199">
        <f t="shared" si="103"/>
        <v>-1</v>
      </c>
      <c r="S689" s="199" t="str">
        <f t="shared" si="101"/>
        <v/>
      </c>
    </row>
    <row r="690" spans="1:19" ht="16.5" thickTop="1" thickBot="1" x14ac:dyDescent="0.3">
      <c r="A690" s="200" t="s">
        <v>536</v>
      </c>
      <c r="B690" s="280">
        <v>0</v>
      </c>
      <c r="C690" s="201">
        <v>0</v>
      </c>
      <c r="D690" s="202" t="str">
        <f t="shared" si="96"/>
        <v/>
      </c>
      <c r="E690" s="203">
        <v>0</v>
      </c>
      <c r="F690" s="201">
        <v>0</v>
      </c>
      <c r="G690" s="202" t="str">
        <f t="shared" si="97"/>
        <v/>
      </c>
      <c r="H690" s="202" t="str">
        <f t="shared" si="102"/>
        <v/>
      </c>
      <c r="I690" s="202" t="str">
        <f t="shared" si="102"/>
        <v/>
      </c>
      <c r="J690" s="204" t="str">
        <f t="shared" si="98"/>
        <v/>
      </c>
      <c r="K690" s="205">
        <v>19</v>
      </c>
      <c r="L690" s="201">
        <v>0</v>
      </c>
      <c r="M690" s="202">
        <f t="shared" si="99"/>
        <v>0</v>
      </c>
      <c r="N690" s="203">
        <v>19</v>
      </c>
      <c r="O690" s="201">
        <v>6</v>
      </c>
      <c r="P690" s="202">
        <f t="shared" si="100"/>
        <v>0.31578947368421051</v>
      </c>
      <c r="Q690" s="202">
        <f t="shared" si="103"/>
        <v>0</v>
      </c>
      <c r="R690" s="202">
        <f t="shared" si="103"/>
        <v>-1</v>
      </c>
      <c r="S690" s="204">
        <f t="shared" si="101"/>
        <v>-0.31578947368421051</v>
      </c>
    </row>
    <row r="691" spans="1:19" ht="15" thickTop="1" thickBot="1" x14ac:dyDescent="0.3">
      <c r="A691" s="206" t="s">
        <v>351</v>
      </c>
      <c r="B691" s="206">
        <v>0</v>
      </c>
      <c r="C691" s="173">
        <v>0</v>
      </c>
      <c r="D691" s="199" t="str">
        <f t="shared" si="96"/>
        <v/>
      </c>
      <c r="E691" s="173">
        <v>0</v>
      </c>
      <c r="F691" s="173">
        <v>0</v>
      </c>
      <c r="G691" s="199" t="str">
        <f t="shared" si="97"/>
        <v/>
      </c>
      <c r="H691" s="199" t="str">
        <f t="shared" si="102"/>
        <v/>
      </c>
      <c r="I691" s="199" t="str">
        <f t="shared" si="102"/>
        <v/>
      </c>
      <c r="J691" s="199" t="str">
        <f t="shared" si="98"/>
        <v/>
      </c>
      <c r="K691" s="173">
        <v>19</v>
      </c>
      <c r="L691" s="173">
        <v>0</v>
      </c>
      <c r="M691" s="199">
        <f t="shared" si="99"/>
        <v>0</v>
      </c>
      <c r="N691" s="173">
        <v>19</v>
      </c>
      <c r="O691" s="173">
        <v>6</v>
      </c>
      <c r="P691" s="199">
        <f t="shared" si="100"/>
        <v>0.31578947368421051</v>
      </c>
      <c r="Q691" s="199">
        <f t="shared" si="103"/>
        <v>0</v>
      </c>
      <c r="R691" s="199">
        <f t="shared" si="103"/>
        <v>-1</v>
      </c>
      <c r="S691" s="199">
        <f t="shared" si="101"/>
        <v>-0.31578947368421051</v>
      </c>
    </row>
    <row r="692" spans="1:19" ht="16.5" thickTop="1" thickBot="1" x14ac:dyDescent="0.3">
      <c r="A692" s="200" t="s">
        <v>517</v>
      </c>
      <c r="B692" s="280">
        <v>0</v>
      </c>
      <c r="C692" s="201">
        <v>0</v>
      </c>
      <c r="D692" s="202" t="str">
        <f t="shared" si="96"/>
        <v/>
      </c>
      <c r="E692" s="203">
        <v>0</v>
      </c>
      <c r="F692" s="201">
        <v>0</v>
      </c>
      <c r="G692" s="202" t="str">
        <f t="shared" si="97"/>
        <v/>
      </c>
      <c r="H692" s="202" t="str">
        <f t="shared" si="102"/>
        <v/>
      </c>
      <c r="I692" s="202" t="str">
        <f t="shared" si="102"/>
        <v/>
      </c>
      <c r="J692" s="204" t="str">
        <f t="shared" si="98"/>
        <v/>
      </c>
      <c r="K692" s="205">
        <v>10</v>
      </c>
      <c r="L692" s="201">
        <v>10</v>
      </c>
      <c r="M692" s="202">
        <f t="shared" si="99"/>
        <v>1</v>
      </c>
      <c r="N692" s="203">
        <v>19</v>
      </c>
      <c r="O692" s="201">
        <v>0</v>
      </c>
      <c r="P692" s="202">
        <f t="shared" si="100"/>
        <v>0</v>
      </c>
      <c r="Q692" s="202">
        <f t="shared" si="103"/>
        <v>-0.47368421052631582</v>
      </c>
      <c r="R692" s="202" t="str">
        <f t="shared" si="103"/>
        <v/>
      </c>
      <c r="S692" s="204">
        <f t="shared" si="101"/>
        <v>1</v>
      </c>
    </row>
    <row r="693" spans="1:19" ht="15" thickTop="1" thickBot="1" x14ac:dyDescent="0.3">
      <c r="A693" s="206" t="s">
        <v>351</v>
      </c>
      <c r="B693" s="206">
        <v>0</v>
      </c>
      <c r="C693" s="173">
        <v>0</v>
      </c>
      <c r="D693" s="199" t="str">
        <f t="shared" si="96"/>
        <v/>
      </c>
      <c r="E693" s="173">
        <v>0</v>
      </c>
      <c r="F693" s="173">
        <v>0</v>
      </c>
      <c r="G693" s="199" t="str">
        <f t="shared" si="97"/>
        <v/>
      </c>
      <c r="H693" s="199" t="str">
        <f t="shared" si="102"/>
        <v/>
      </c>
      <c r="I693" s="199" t="str">
        <f t="shared" si="102"/>
        <v/>
      </c>
      <c r="J693" s="199" t="str">
        <f t="shared" si="98"/>
        <v/>
      </c>
      <c r="K693" s="173">
        <v>10</v>
      </c>
      <c r="L693" s="173">
        <v>10</v>
      </c>
      <c r="M693" s="199">
        <f t="shared" si="99"/>
        <v>1</v>
      </c>
      <c r="N693" s="173">
        <v>19</v>
      </c>
      <c r="O693" s="173">
        <v>0</v>
      </c>
      <c r="P693" s="199">
        <f t="shared" si="100"/>
        <v>0</v>
      </c>
      <c r="Q693" s="199">
        <f t="shared" si="103"/>
        <v>-0.47368421052631582</v>
      </c>
      <c r="R693" s="199" t="str">
        <f t="shared" si="103"/>
        <v/>
      </c>
      <c r="S693" s="199">
        <f t="shared" si="101"/>
        <v>1</v>
      </c>
    </row>
    <row r="694" spans="1:19" ht="16.5" thickTop="1" thickBot="1" x14ac:dyDescent="0.3">
      <c r="A694" s="200" t="s">
        <v>322</v>
      </c>
      <c r="B694" s="280">
        <v>0</v>
      </c>
      <c r="C694" s="201">
        <v>0</v>
      </c>
      <c r="D694" s="202" t="str">
        <f t="shared" si="96"/>
        <v/>
      </c>
      <c r="E694" s="203">
        <v>34</v>
      </c>
      <c r="F694" s="201">
        <v>27</v>
      </c>
      <c r="G694" s="202">
        <f t="shared" si="97"/>
        <v>0.79411764705882348</v>
      </c>
      <c r="H694" s="202">
        <f t="shared" si="102"/>
        <v>-1</v>
      </c>
      <c r="I694" s="202">
        <f t="shared" si="102"/>
        <v>-1</v>
      </c>
      <c r="J694" s="204" t="str">
        <f t="shared" si="98"/>
        <v/>
      </c>
      <c r="K694" s="205">
        <v>111</v>
      </c>
      <c r="L694" s="201">
        <v>106</v>
      </c>
      <c r="M694" s="202">
        <f t="shared" si="99"/>
        <v>0.95495495495495497</v>
      </c>
      <c r="N694" s="203">
        <v>2091</v>
      </c>
      <c r="O694" s="201">
        <v>1508</v>
      </c>
      <c r="P694" s="202">
        <f t="shared" si="100"/>
        <v>0.72118603538976567</v>
      </c>
      <c r="Q694" s="202">
        <f t="shared" si="103"/>
        <v>-0.94691535150645623</v>
      </c>
      <c r="R694" s="202">
        <f t="shared" si="103"/>
        <v>-0.92970822281167109</v>
      </c>
      <c r="S694" s="204">
        <f t="shared" si="101"/>
        <v>0.2337689195651893</v>
      </c>
    </row>
    <row r="695" spans="1:19" ht="15" thickTop="1" thickBot="1" x14ac:dyDescent="0.3">
      <c r="A695" s="206" t="s">
        <v>350</v>
      </c>
      <c r="B695" s="206">
        <v>0</v>
      </c>
      <c r="C695" s="173">
        <v>0</v>
      </c>
      <c r="D695" s="199" t="str">
        <f t="shared" si="96"/>
        <v/>
      </c>
      <c r="E695" s="173">
        <v>34</v>
      </c>
      <c r="F695" s="173">
        <v>27</v>
      </c>
      <c r="G695" s="199">
        <f t="shared" si="97"/>
        <v>0.79411764705882348</v>
      </c>
      <c r="H695" s="199">
        <f t="shared" si="102"/>
        <v>-1</v>
      </c>
      <c r="I695" s="199">
        <f t="shared" si="102"/>
        <v>-1</v>
      </c>
      <c r="J695" s="199" t="str">
        <f t="shared" si="98"/>
        <v/>
      </c>
      <c r="K695" s="173">
        <v>111</v>
      </c>
      <c r="L695" s="173">
        <v>106</v>
      </c>
      <c r="M695" s="199">
        <f t="shared" si="99"/>
        <v>0.95495495495495497</v>
      </c>
      <c r="N695" s="173">
        <v>2091</v>
      </c>
      <c r="O695" s="173">
        <v>1508</v>
      </c>
      <c r="P695" s="199">
        <f t="shared" si="100"/>
        <v>0.72118603538976567</v>
      </c>
      <c r="Q695" s="199">
        <f t="shared" si="103"/>
        <v>-0.94691535150645623</v>
      </c>
      <c r="R695" s="199">
        <f t="shared" si="103"/>
        <v>-0.92970822281167109</v>
      </c>
      <c r="S695" s="199">
        <f t="shared" si="101"/>
        <v>0.2337689195651893</v>
      </c>
    </row>
    <row r="696" spans="1:19" ht="16.5" thickTop="1" thickBot="1" x14ac:dyDescent="0.3">
      <c r="A696" s="200" t="s">
        <v>534</v>
      </c>
      <c r="B696" s="280">
        <v>0</v>
      </c>
      <c r="C696" s="201">
        <v>0</v>
      </c>
      <c r="D696" s="202" t="str">
        <f t="shared" si="96"/>
        <v/>
      </c>
      <c r="E696" s="203">
        <v>0</v>
      </c>
      <c r="F696" s="201">
        <v>0</v>
      </c>
      <c r="G696" s="202" t="str">
        <f t="shared" si="97"/>
        <v/>
      </c>
      <c r="H696" s="202" t="str">
        <f t="shared" si="102"/>
        <v/>
      </c>
      <c r="I696" s="202" t="str">
        <f t="shared" si="102"/>
        <v/>
      </c>
      <c r="J696" s="204" t="str">
        <f t="shared" si="98"/>
        <v/>
      </c>
      <c r="K696" s="205">
        <v>0</v>
      </c>
      <c r="L696" s="201">
        <v>0</v>
      </c>
      <c r="M696" s="202" t="str">
        <f t="shared" si="99"/>
        <v/>
      </c>
      <c r="N696" s="203">
        <v>1302</v>
      </c>
      <c r="O696" s="201">
        <v>772</v>
      </c>
      <c r="P696" s="202">
        <f t="shared" si="100"/>
        <v>0.5929339477726574</v>
      </c>
      <c r="Q696" s="202">
        <f t="shared" si="103"/>
        <v>-1</v>
      </c>
      <c r="R696" s="202">
        <f t="shared" si="103"/>
        <v>-1</v>
      </c>
      <c r="S696" s="204" t="str">
        <f t="shared" si="101"/>
        <v/>
      </c>
    </row>
    <row r="697" spans="1:19" ht="15" thickTop="1" thickBot="1" x14ac:dyDescent="0.3">
      <c r="A697" s="206" t="s">
        <v>350</v>
      </c>
      <c r="B697" s="206">
        <v>0</v>
      </c>
      <c r="C697" s="173">
        <v>0</v>
      </c>
      <c r="D697" s="199" t="str">
        <f t="shared" si="96"/>
        <v/>
      </c>
      <c r="E697" s="173">
        <v>0</v>
      </c>
      <c r="F697" s="173">
        <v>0</v>
      </c>
      <c r="G697" s="199" t="str">
        <f t="shared" si="97"/>
        <v/>
      </c>
      <c r="H697" s="199" t="str">
        <f t="shared" si="102"/>
        <v/>
      </c>
      <c r="I697" s="199" t="str">
        <f t="shared" si="102"/>
        <v/>
      </c>
      <c r="J697" s="199" t="str">
        <f t="shared" si="98"/>
        <v/>
      </c>
      <c r="K697" s="173">
        <v>0</v>
      </c>
      <c r="L697" s="173">
        <v>0</v>
      </c>
      <c r="M697" s="199" t="str">
        <f t="shared" si="99"/>
        <v/>
      </c>
      <c r="N697" s="173">
        <v>1302</v>
      </c>
      <c r="O697" s="173">
        <v>772</v>
      </c>
      <c r="P697" s="199">
        <f t="shared" si="100"/>
        <v>0.5929339477726574</v>
      </c>
      <c r="Q697" s="199">
        <f t="shared" si="103"/>
        <v>-1</v>
      </c>
      <c r="R697" s="199">
        <f t="shared" si="103"/>
        <v>-1</v>
      </c>
      <c r="S697" s="199" t="str">
        <f t="shared" si="101"/>
        <v/>
      </c>
    </row>
    <row r="698" spans="1:19" ht="16.5" thickTop="1" thickBot="1" x14ac:dyDescent="0.3">
      <c r="A698" s="200" t="s">
        <v>334</v>
      </c>
      <c r="B698" s="280">
        <v>0</v>
      </c>
      <c r="C698" s="201">
        <v>0</v>
      </c>
      <c r="D698" s="202" t="str">
        <f t="shared" si="96"/>
        <v/>
      </c>
      <c r="E698" s="203">
        <v>0</v>
      </c>
      <c r="F698" s="201">
        <v>0</v>
      </c>
      <c r="G698" s="202" t="str">
        <f t="shared" si="97"/>
        <v/>
      </c>
      <c r="H698" s="202" t="str">
        <f t="shared" si="102"/>
        <v/>
      </c>
      <c r="I698" s="202" t="str">
        <f t="shared" si="102"/>
        <v/>
      </c>
      <c r="J698" s="204" t="str">
        <f t="shared" si="98"/>
        <v/>
      </c>
      <c r="K698" s="205">
        <v>38</v>
      </c>
      <c r="L698" s="201">
        <v>19</v>
      </c>
      <c r="M698" s="202">
        <f t="shared" si="99"/>
        <v>0.5</v>
      </c>
      <c r="N698" s="203">
        <v>0</v>
      </c>
      <c r="O698" s="201">
        <v>0</v>
      </c>
      <c r="P698" s="202" t="str">
        <f t="shared" si="100"/>
        <v/>
      </c>
      <c r="Q698" s="202" t="str">
        <f t="shared" si="103"/>
        <v/>
      </c>
      <c r="R698" s="202" t="str">
        <f t="shared" si="103"/>
        <v/>
      </c>
      <c r="S698" s="204" t="str">
        <f t="shared" si="101"/>
        <v/>
      </c>
    </row>
    <row r="699" spans="1:19" ht="15" thickTop="1" thickBot="1" x14ac:dyDescent="0.3">
      <c r="A699" s="206" t="s">
        <v>351</v>
      </c>
      <c r="B699" s="206">
        <v>0</v>
      </c>
      <c r="C699" s="173">
        <v>0</v>
      </c>
      <c r="D699" s="199" t="str">
        <f t="shared" si="96"/>
        <v/>
      </c>
      <c r="E699" s="173">
        <v>0</v>
      </c>
      <c r="F699" s="173">
        <v>0</v>
      </c>
      <c r="G699" s="199" t="str">
        <f t="shared" si="97"/>
        <v/>
      </c>
      <c r="H699" s="199" t="str">
        <f t="shared" si="102"/>
        <v/>
      </c>
      <c r="I699" s="199" t="str">
        <f t="shared" si="102"/>
        <v/>
      </c>
      <c r="J699" s="199" t="str">
        <f t="shared" si="98"/>
        <v/>
      </c>
      <c r="K699" s="173">
        <v>38</v>
      </c>
      <c r="L699" s="173">
        <v>19</v>
      </c>
      <c r="M699" s="199">
        <f t="shared" si="99"/>
        <v>0.5</v>
      </c>
      <c r="N699" s="173">
        <v>0</v>
      </c>
      <c r="O699" s="173">
        <v>0</v>
      </c>
      <c r="P699" s="199" t="str">
        <f t="shared" si="100"/>
        <v/>
      </c>
      <c r="Q699" s="199" t="str">
        <f t="shared" si="103"/>
        <v/>
      </c>
      <c r="R699" s="199" t="str">
        <f t="shared" si="103"/>
        <v/>
      </c>
      <c r="S699" s="199" t="str">
        <f t="shared" si="101"/>
        <v/>
      </c>
    </row>
    <row r="700" spans="1:19" ht="16.5" thickTop="1" thickBot="1" x14ac:dyDescent="0.3">
      <c r="A700" s="200" t="s">
        <v>335</v>
      </c>
      <c r="B700" s="280">
        <v>0</v>
      </c>
      <c r="C700" s="201">
        <v>0</v>
      </c>
      <c r="D700" s="202" t="str">
        <f t="shared" si="96"/>
        <v/>
      </c>
      <c r="E700" s="203">
        <v>228</v>
      </c>
      <c r="F700" s="201">
        <v>0</v>
      </c>
      <c r="G700" s="202">
        <f t="shared" si="97"/>
        <v>0</v>
      </c>
      <c r="H700" s="202">
        <f t="shared" si="102"/>
        <v>-1</v>
      </c>
      <c r="I700" s="202" t="str">
        <f t="shared" si="102"/>
        <v/>
      </c>
      <c r="J700" s="204" t="str">
        <f t="shared" si="98"/>
        <v/>
      </c>
      <c r="K700" s="205">
        <v>570</v>
      </c>
      <c r="L700" s="201">
        <v>22</v>
      </c>
      <c r="M700" s="202">
        <f t="shared" si="99"/>
        <v>3.8596491228070177E-2</v>
      </c>
      <c r="N700" s="203">
        <v>1159</v>
      </c>
      <c r="O700" s="201">
        <v>45</v>
      </c>
      <c r="P700" s="202">
        <f t="shared" si="100"/>
        <v>3.8826574633304571E-2</v>
      </c>
      <c r="Q700" s="202">
        <f t="shared" si="103"/>
        <v>-0.50819672131147542</v>
      </c>
      <c r="R700" s="202">
        <f t="shared" si="103"/>
        <v>-0.51111111111111107</v>
      </c>
      <c r="S700" s="204">
        <f t="shared" si="101"/>
        <v>-2.3008340523439363E-4</v>
      </c>
    </row>
    <row r="701" spans="1:19" ht="15" thickTop="1" thickBot="1" x14ac:dyDescent="0.3">
      <c r="A701" s="206" t="s">
        <v>352</v>
      </c>
      <c r="B701" s="206">
        <v>0</v>
      </c>
      <c r="C701" s="173">
        <v>0</v>
      </c>
      <c r="D701" s="199" t="str">
        <f t="shared" si="96"/>
        <v/>
      </c>
      <c r="E701" s="173">
        <v>228</v>
      </c>
      <c r="F701" s="173">
        <v>0</v>
      </c>
      <c r="G701" s="199">
        <f t="shared" si="97"/>
        <v>0</v>
      </c>
      <c r="H701" s="199">
        <f t="shared" si="102"/>
        <v>-1</v>
      </c>
      <c r="I701" s="199" t="str">
        <f t="shared" si="102"/>
        <v/>
      </c>
      <c r="J701" s="199" t="str">
        <f t="shared" si="98"/>
        <v/>
      </c>
      <c r="K701" s="173">
        <v>570</v>
      </c>
      <c r="L701" s="173">
        <v>22</v>
      </c>
      <c r="M701" s="199">
        <f t="shared" si="99"/>
        <v>3.8596491228070177E-2</v>
      </c>
      <c r="N701" s="173">
        <v>1159</v>
      </c>
      <c r="O701" s="173">
        <v>45</v>
      </c>
      <c r="P701" s="199">
        <f t="shared" si="100"/>
        <v>3.8826574633304571E-2</v>
      </c>
      <c r="Q701" s="199">
        <f t="shared" si="103"/>
        <v>-0.50819672131147542</v>
      </c>
      <c r="R701" s="199">
        <f t="shared" si="103"/>
        <v>-0.51111111111111107</v>
      </c>
      <c r="S701" s="199">
        <f t="shared" si="101"/>
        <v>-2.3008340523439363E-4</v>
      </c>
    </row>
    <row r="702" spans="1:19" ht="16.5" thickTop="1" thickBot="1" x14ac:dyDescent="0.3">
      <c r="A702" s="200" t="s">
        <v>392</v>
      </c>
      <c r="B702" s="280">
        <v>0</v>
      </c>
      <c r="C702" s="201">
        <v>0</v>
      </c>
      <c r="D702" s="202" t="str">
        <f t="shared" si="96"/>
        <v/>
      </c>
      <c r="E702" s="203">
        <v>0</v>
      </c>
      <c r="F702" s="201">
        <v>0</v>
      </c>
      <c r="G702" s="202" t="str">
        <f t="shared" si="97"/>
        <v/>
      </c>
      <c r="H702" s="202" t="str">
        <f t="shared" si="102"/>
        <v/>
      </c>
      <c r="I702" s="202" t="str">
        <f t="shared" si="102"/>
        <v/>
      </c>
      <c r="J702" s="204" t="str">
        <f t="shared" si="98"/>
        <v/>
      </c>
      <c r="K702" s="205">
        <v>314</v>
      </c>
      <c r="L702" s="201">
        <v>74</v>
      </c>
      <c r="M702" s="202">
        <f t="shared" si="99"/>
        <v>0.2356687898089172</v>
      </c>
      <c r="N702" s="203">
        <v>136</v>
      </c>
      <c r="O702" s="201">
        <v>0</v>
      </c>
      <c r="P702" s="202">
        <f t="shared" si="100"/>
        <v>0</v>
      </c>
      <c r="Q702" s="202">
        <f t="shared" si="103"/>
        <v>1.3088235294117645</v>
      </c>
      <c r="R702" s="202" t="str">
        <f t="shared" si="103"/>
        <v/>
      </c>
      <c r="S702" s="204">
        <f t="shared" si="101"/>
        <v>0.2356687898089172</v>
      </c>
    </row>
    <row r="703" spans="1:19" ht="16.5" thickTop="1" thickBot="1" x14ac:dyDescent="0.3">
      <c r="A703" s="200" t="s">
        <v>445</v>
      </c>
      <c r="B703" s="280">
        <v>0</v>
      </c>
      <c r="C703" s="201">
        <v>0</v>
      </c>
      <c r="D703" s="202" t="str">
        <f t="shared" si="96"/>
        <v/>
      </c>
      <c r="E703" s="203">
        <v>0</v>
      </c>
      <c r="F703" s="201">
        <v>0</v>
      </c>
      <c r="G703" s="202" t="str">
        <f t="shared" si="97"/>
        <v/>
      </c>
      <c r="H703" s="202" t="str">
        <f t="shared" si="102"/>
        <v/>
      </c>
      <c r="I703" s="202" t="str">
        <f t="shared" si="102"/>
        <v/>
      </c>
      <c r="J703" s="204" t="str">
        <f t="shared" si="98"/>
        <v/>
      </c>
      <c r="K703" s="205">
        <v>246</v>
      </c>
      <c r="L703" s="201">
        <v>36</v>
      </c>
      <c r="M703" s="202">
        <f t="shared" si="99"/>
        <v>0.14634146341463414</v>
      </c>
      <c r="N703" s="203">
        <v>0</v>
      </c>
      <c r="O703" s="201">
        <v>0</v>
      </c>
      <c r="P703" s="202" t="str">
        <f t="shared" si="100"/>
        <v/>
      </c>
      <c r="Q703" s="202" t="str">
        <f t="shared" si="103"/>
        <v/>
      </c>
      <c r="R703" s="202" t="str">
        <f t="shared" si="103"/>
        <v/>
      </c>
      <c r="S703" s="204" t="str">
        <f t="shared" si="101"/>
        <v/>
      </c>
    </row>
    <row r="704" spans="1:19" ht="15" thickTop="1" thickBot="1" x14ac:dyDescent="0.3">
      <c r="A704" s="206" t="s">
        <v>84</v>
      </c>
      <c r="B704" s="206">
        <v>0</v>
      </c>
      <c r="C704" s="173">
        <v>0</v>
      </c>
      <c r="D704" s="199" t="str">
        <f t="shared" si="96"/>
        <v/>
      </c>
      <c r="E704" s="173">
        <v>0</v>
      </c>
      <c r="F704" s="173">
        <v>0</v>
      </c>
      <c r="G704" s="199" t="str">
        <f t="shared" si="97"/>
        <v/>
      </c>
      <c r="H704" s="199" t="str">
        <f t="shared" si="102"/>
        <v/>
      </c>
      <c r="I704" s="199" t="str">
        <f t="shared" si="102"/>
        <v/>
      </c>
      <c r="J704" s="199" t="str">
        <f t="shared" si="98"/>
        <v/>
      </c>
      <c r="K704" s="173">
        <v>68</v>
      </c>
      <c r="L704" s="173">
        <v>38</v>
      </c>
      <c r="M704" s="199">
        <f t="shared" si="99"/>
        <v>0.55882352941176472</v>
      </c>
      <c r="N704" s="173">
        <v>136</v>
      </c>
      <c r="O704" s="173">
        <v>0</v>
      </c>
      <c r="P704" s="199">
        <f t="shared" si="100"/>
        <v>0</v>
      </c>
      <c r="Q704" s="199">
        <f t="shared" si="103"/>
        <v>-0.5</v>
      </c>
      <c r="R704" s="199" t="str">
        <f t="shared" si="103"/>
        <v/>
      </c>
      <c r="S704" s="199">
        <f t="shared" si="101"/>
        <v>0.55882352941176472</v>
      </c>
    </row>
    <row r="705" spans="1:19" ht="16.5" thickTop="1" thickBot="1" x14ac:dyDescent="0.3">
      <c r="A705" s="200" t="s">
        <v>521</v>
      </c>
      <c r="B705" s="280">
        <v>0</v>
      </c>
      <c r="C705" s="201">
        <v>0</v>
      </c>
      <c r="D705" s="202" t="str">
        <f t="shared" si="96"/>
        <v/>
      </c>
      <c r="E705" s="203">
        <v>0</v>
      </c>
      <c r="F705" s="201">
        <v>0</v>
      </c>
      <c r="G705" s="202" t="str">
        <f t="shared" si="97"/>
        <v/>
      </c>
      <c r="H705" s="202" t="str">
        <f t="shared" si="102"/>
        <v/>
      </c>
      <c r="I705" s="202" t="str">
        <f t="shared" si="102"/>
        <v/>
      </c>
      <c r="J705" s="204" t="str">
        <f>IFERROR(D705-G705,"")</f>
        <v/>
      </c>
      <c r="K705" s="205">
        <v>42</v>
      </c>
      <c r="L705" s="201">
        <v>6</v>
      </c>
      <c r="M705" s="202">
        <f t="shared" si="99"/>
        <v>0.14285714285714285</v>
      </c>
      <c r="N705" s="203">
        <v>0</v>
      </c>
      <c r="O705" s="201">
        <v>0</v>
      </c>
      <c r="P705" s="202" t="str">
        <f t="shared" si="100"/>
        <v/>
      </c>
      <c r="Q705" s="202" t="str">
        <f t="shared" si="103"/>
        <v/>
      </c>
      <c r="R705" s="202" t="str">
        <f t="shared" si="103"/>
        <v/>
      </c>
      <c r="S705" s="204" t="str">
        <f t="shared" si="101"/>
        <v/>
      </c>
    </row>
    <row r="706" spans="1:19" ht="15" thickTop="1" thickBot="1" x14ac:dyDescent="0.3">
      <c r="A706" s="206" t="s">
        <v>351</v>
      </c>
      <c r="B706" s="206">
        <v>0</v>
      </c>
      <c r="C706" s="173">
        <v>0</v>
      </c>
      <c r="D706" s="199" t="str">
        <f t="shared" si="96"/>
        <v/>
      </c>
      <c r="E706" s="173">
        <v>0</v>
      </c>
      <c r="F706" s="173">
        <v>0</v>
      </c>
      <c r="G706" s="199" t="str">
        <f t="shared" si="97"/>
        <v/>
      </c>
      <c r="H706" s="199" t="str">
        <f t="shared" si="102"/>
        <v/>
      </c>
      <c r="I706" s="199" t="str">
        <f t="shared" si="102"/>
        <v/>
      </c>
      <c r="J706" s="199" t="str">
        <f t="shared" ref="J706:J769" si="104">IFERROR(D706-G706,"")</f>
        <v/>
      </c>
      <c r="K706" s="173">
        <v>42</v>
      </c>
      <c r="L706" s="173">
        <v>6</v>
      </c>
      <c r="M706" s="199">
        <f t="shared" si="99"/>
        <v>0.14285714285714285</v>
      </c>
      <c r="N706" s="173">
        <v>0</v>
      </c>
      <c r="O706" s="173">
        <v>0</v>
      </c>
      <c r="P706" s="199" t="str">
        <f t="shared" si="100"/>
        <v/>
      </c>
      <c r="Q706" s="199" t="str">
        <f t="shared" si="103"/>
        <v/>
      </c>
      <c r="R706" s="199" t="str">
        <f t="shared" si="103"/>
        <v/>
      </c>
      <c r="S706" s="199" t="str">
        <f t="shared" si="101"/>
        <v/>
      </c>
    </row>
    <row r="707" spans="1:19" ht="16.5" thickTop="1" thickBot="1" x14ac:dyDescent="0.3">
      <c r="A707" s="200" t="s">
        <v>318</v>
      </c>
      <c r="B707" s="280">
        <v>0</v>
      </c>
      <c r="C707" s="201">
        <v>0</v>
      </c>
      <c r="D707" s="202" t="str">
        <f t="shared" si="96"/>
        <v/>
      </c>
      <c r="E707" s="203">
        <v>0</v>
      </c>
      <c r="F707" s="201">
        <v>0</v>
      </c>
      <c r="G707" s="202" t="str">
        <f t="shared" si="97"/>
        <v/>
      </c>
      <c r="H707" s="202" t="str">
        <f t="shared" ref="H707:I729" si="105">IFERROR(B707/E707-1,"")</f>
        <v/>
      </c>
      <c r="I707" s="202" t="str">
        <f t="shared" si="105"/>
        <v/>
      </c>
      <c r="J707" s="204" t="str">
        <f t="shared" si="104"/>
        <v/>
      </c>
      <c r="K707" s="205">
        <v>948</v>
      </c>
      <c r="L707" s="201">
        <v>669</v>
      </c>
      <c r="M707" s="202">
        <f t="shared" si="99"/>
        <v>0.70569620253164556</v>
      </c>
      <c r="N707" s="203">
        <v>418</v>
      </c>
      <c r="O707" s="201">
        <v>329</v>
      </c>
      <c r="P707" s="202">
        <f t="shared" si="100"/>
        <v>0.78708133971291872</v>
      </c>
      <c r="Q707" s="202">
        <f t="shared" ref="Q707:R729" si="106">IFERROR(K707/N707-1,"")</f>
        <v>1.2679425837320575</v>
      </c>
      <c r="R707" s="202">
        <f t="shared" si="106"/>
        <v>1.0334346504559271</v>
      </c>
      <c r="S707" s="204">
        <f t="shared" si="101"/>
        <v>-8.1385137181273159E-2</v>
      </c>
    </row>
    <row r="708" spans="1:19" ht="14.25" thickTop="1" x14ac:dyDescent="0.25">
      <c r="A708" s="206" t="s">
        <v>351</v>
      </c>
      <c r="B708" s="206">
        <v>0</v>
      </c>
      <c r="C708" s="173">
        <v>0</v>
      </c>
      <c r="D708" s="199" t="str">
        <f t="shared" si="96"/>
        <v/>
      </c>
      <c r="E708" s="173">
        <v>0</v>
      </c>
      <c r="F708" s="173">
        <v>0</v>
      </c>
      <c r="G708" s="199" t="str">
        <f t="shared" si="97"/>
        <v/>
      </c>
      <c r="H708" s="199" t="str">
        <f t="shared" si="105"/>
        <v/>
      </c>
      <c r="I708" s="199" t="str">
        <f t="shared" si="105"/>
        <v/>
      </c>
      <c r="J708" s="199" t="str">
        <f t="shared" si="104"/>
        <v/>
      </c>
      <c r="K708" s="173">
        <v>283</v>
      </c>
      <c r="L708" s="173">
        <v>222</v>
      </c>
      <c r="M708" s="199">
        <f t="shared" si="99"/>
        <v>0.78445229681978801</v>
      </c>
      <c r="N708" s="173">
        <v>171</v>
      </c>
      <c r="O708" s="173">
        <v>141</v>
      </c>
      <c r="P708" s="199">
        <f t="shared" si="100"/>
        <v>0.82456140350877194</v>
      </c>
      <c r="Q708" s="199">
        <f t="shared" si="106"/>
        <v>0.65497076023391809</v>
      </c>
      <c r="R708" s="199">
        <f t="shared" si="106"/>
        <v>0.57446808510638303</v>
      </c>
      <c r="S708" s="199">
        <f t="shared" si="101"/>
        <v>-4.0109106688983931E-2</v>
      </c>
    </row>
    <row r="709" spans="1:19" ht="14.25" thickBot="1" x14ac:dyDescent="0.3">
      <c r="A709" s="206" t="s">
        <v>352</v>
      </c>
      <c r="B709" s="206">
        <v>0</v>
      </c>
      <c r="C709" s="173">
        <v>0</v>
      </c>
      <c r="D709" s="199" t="str">
        <f t="shared" si="96"/>
        <v/>
      </c>
      <c r="E709" s="173">
        <v>0</v>
      </c>
      <c r="F709" s="173">
        <v>0</v>
      </c>
      <c r="G709" s="199" t="str">
        <f t="shared" si="97"/>
        <v/>
      </c>
      <c r="H709" s="199" t="str">
        <f t="shared" si="105"/>
        <v/>
      </c>
      <c r="I709" s="199" t="str">
        <f t="shared" si="105"/>
        <v/>
      </c>
      <c r="J709" s="199" t="str">
        <f t="shared" si="104"/>
        <v/>
      </c>
      <c r="K709" s="173">
        <v>665</v>
      </c>
      <c r="L709" s="173">
        <v>447</v>
      </c>
      <c r="M709" s="199">
        <f t="shared" si="99"/>
        <v>0.67218045112781954</v>
      </c>
      <c r="N709" s="173">
        <v>247</v>
      </c>
      <c r="O709" s="173">
        <v>188</v>
      </c>
      <c r="P709" s="199">
        <f t="shared" si="100"/>
        <v>0.76113360323886636</v>
      </c>
      <c r="Q709" s="199">
        <f t="shared" si="106"/>
        <v>1.6923076923076925</v>
      </c>
      <c r="R709" s="199">
        <f t="shared" si="106"/>
        <v>1.3776595744680851</v>
      </c>
      <c r="S709" s="199">
        <f t="shared" si="101"/>
        <v>-8.8953152111046818E-2</v>
      </c>
    </row>
    <row r="710" spans="1:19" ht="16.5" thickTop="1" thickBot="1" x14ac:dyDescent="0.3">
      <c r="A710" s="200" t="s">
        <v>523</v>
      </c>
      <c r="B710" s="280">
        <v>0</v>
      </c>
      <c r="C710" s="201">
        <v>0</v>
      </c>
      <c r="D710" s="202" t="str">
        <f t="shared" si="96"/>
        <v/>
      </c>
      <c r="E710" s="203">
        <v>0</v>
      </c>
      <c r="F710" s="201">
        <v>0</v>
      </c>
      <c r="G710" s="202" t="str">
        <f t="shared" si="97"/>
        <v/>
      </c>
      <c r="H710" s="202" t="str">
        <f t="shared" si="105"/>
        <v/>
      </c>
      <c r="I710" s="202" t="str">
        <f t="shared" si="105"/>
        <v/>
      </c>
      <c r="J710" s="204" t="str">
        <f t="shared" si="104"/>
        <v/>
      </c>
      <c r="K710" s="205">
        <v>38</v>
      </c>
      <c r="L710" s="201">
        <v>18</v>
      </c>
      <c r="M710" s="202">
        <f t="shared" si="99"/>
        <v>0.47368421052631576</v>
      </c>
      <c r="N710" s="203">
        <v>0</v>
      </c>
      <c r="O710" s="201">
        <v>0</v>
      </c>
      <c r="P710" s="202" t="str">
        <f t="shared" si="100"/>
        <v/>
      </c>
      <c r="Q710" s="202" t="str">
        <f t="shared" si="106"/>
        <v/>
      </c>
      <c r="R710" s="202" t="str">
        <f t="shared" si="106"/>
        <v/>
      </c>
      <c r="S710" s="204" t="str">
        <f t="shared" si="101"/>
        <v/>
      </c>
    </row>
    <row r="711" spans="1:19" ht="15" thickTop="1" thickBot="1" x14ac:dyDescent="0.3">
      <c r="A711" s="206" t="s">
        <v>351</v>
      </c>
      <c r="B711" s="206">
        <v>0</v>
      </c>
      <c r="C711" s="173">
        <v>0</v>
      </c>
      <c r="D711" s="199" t="str">
        <f t="shared" si="96"/>
        <v/>
      </c>
      <c r="E711" s="173">
        <v>0</v>
      </c>
      <c r="F711" s="173">
        <v>0</v>
      </c>
      <c r="G711" s="199" t="str">
        <f t="shared" si="97"/>
        <v/>
      </c>
      <c r="H711" s="199" t="str">
        <f t="shared" si="105"/>
        <v/>
      </c>
      <c r="I711" s="199" t="str">
        <f t="shared" si="105"/>
        <v/>
      </c>
      <c r="J711" s="199" t="str">
        <f t="shared" si="104"/>
        <v/>
      </c>
      <c r="K711" s="173">
        <v>38</v>
      </c>
      <c r="L711" s="173">
        <v>18</v>
      </c>
      <c r="M711" s="199">
        <f t="shared" si="99"/>
        <v>0.47368421052631576</v>
      </c>
      <c r="N711" s="173">
        <v>0</v>
      </c>
      <c r="O711" s="173">
        <v>0</v>
      </c>
      <c r="P711" s="199" t="str">
        <f t="shared" si="100"/>
        <v/>
      </c>
      <c r="Q711" s="199" t="str">
        <f t="shared" si="106"/>
        <v/>
      </c>
      <c r="R711" s="199" t="str">
        <f t="shared" si="106"/>
        <v/>
      </c>
      <c r="S711" s="199" t="str">
        <f t="shared" si="101"/>
        <v/>
      </c>
    </row>
    <row r="712" spans="1:19" ht="16.5" thickTop="1" thickBot="1" x14ac:dyDescent="0.3">
      <c r="A712" s="200" t="s">
        <v>330</v>
      </c>
      <c r="B712" s="280">
        <v>0</v>
      </c>
      <c r="C712" s="201">
        <v>0</v>
      </c>
      <c r="D712" s="202" t="str">
        <f t="shared" si="96"/>
        <v/>
      </c>
      <c r="E712" s="203">
        <v>38</v>
      </c>
      <c r="F712" s="201">
        <v>23</v>
      </c>
      <c r="G712" s="202">
        <f t="shared" si="97"/>
        <v>0.60526315789473684</v>
      </c>
      <c r="H712" s="202">
        <f t="shared" si="105"/>
        <v>-1</v>
      </c>
      <c r="I712" s="202">
        <f t="shared" si="105"/>
        <v>-1</v>
      </c>
      <c r="J712" s="204" t="str">
        <f t="shared" si="104"/>
        <v/>
      </c>
      <c r="K712" s="205">
        <v>114</v>
      </c>
      <c r="L712" s="201">
        <v>37</v>
      </c>
      <c r="M712" s="202">
        <f t="shared" si="99"/>
        <v>0.32456140350877194</v>
      </c>
      <c r="N712" s="203">
        <v>361</v>
      </c>
      <c r="O712" s="201">
        <v>209</v>
      </c>
      <c r="P712" s="202">
        <f t="shared" si="100"/>
        <v>0.57894736842105265</v>
      </c>
      <c r="Q712" s="202">
        <f t="shared" si="106"/>
        <v>-0.68421052631578949</v>
      </c>
      <c r="R712" s="202">
        <f t="shared" si="106"/>
        <v>-0.82296650717703346</v>
      </c>
      <c r="S712" s="204">
        <f t="shared" si="101"/>
        <v>-0.25438596491228072</v>
      </c>
    </row>
    <row r="713" spans="1:19" ht="15" thickTop="1" thickBot="1" x14ac:dyDescent="0.3">
      <c r="A713" s="206" t="s">
        <v>352</v>
      </c>
      <c r="B713" s="206">
        <v>0</v>
      </c>
      <c r="C713" s="173">
        <v>0</v>
      </c>
      <c r="D713" s="199" t="str">
        <f t="shared" ref="D713:D776" si="107">IFERROR(C713/B713,"")</f>
        <v/>
      </c>
      <c r="E713" s="173">
        <v>38</v>
      </c>
      <c r="F713" s="173">
        <v>23</v>
      </c>
      <c r="G713" s="199">
        <f t="shared" ref="G713:G776" si="108">IFERROR(F713/E713,"")</f>
        <v>0.60526315789473684</v>
      </c>
      <c r="H713" s="199">
        <f t="shared" si="105"/>
        <v>-1</v>
      </c>
      <c r="I713" s="199">
        <f t="shared" si="105"/>
        <v>-1</v>
      </c>
      <c r="J713" s="199" t="str">
        <f t="shared" si="104"/>
        <v/>
      </c>
      <c r="K713" s="173">
        <v>114</v>
      </c>
      <c r="L713" s="173">
        <v>37</v>
      </c>
      <c r="M713" s="199">
        <f t="shared" ref="M713:M776" si="109">IFERROR(L713/K713,"")</f>
        <v>0.32456140350877194</v>
      </c>
      <c r="N713" s="173">
        <v>361</v>
      </c>
      <c r="O713" s="173">
        <v>209</v>
      </c>
      <c r="P713" s="199">
        <f t="shared" ref="P713:P776" si="110">IFERROR(O713/N713,"")</f>
        <v>0.57894736842105265</v>
      </c>
      <c r="Q713" s="199">
        <f t="shared" si="106"/>
        <v>-0.68421052631578949</v>
      </c>
      <c r="R713" s="199">
        <f t="shared" si="106"/>
        <v>-0.82296650717703346</v>
      </c>
      <c r="S713" s="199">
        <f t="shared" ref="S713:S776" si="111">IFERROR(M713-P713,"")</f>
        <v>-0.25438596491228072</v>
      </c>
    </row>
    <row r="714" spans="1:19" ht="16.5" thickTop="1" thickBot="1" x14ac:dyDescent="0.3">
      <c r="A714" s="200" t="s">
        <v>325</v>
      </c>
      <c r="B714" s="280">
        <v>0</v>
      </c>
      <c r="C714" s="201">
        <v>0</v>
      </c>
      <c r="D714" s="202" t="str">
        <f t="shared" si="107"/>
        <v/>
      </c>
      <c r="E714" s="203">
        <v>49</v>
      </c>
      <c r="F714" s="201">
        <v>24</v>
      </c>
      <c r="G714" s="202">
        <f t="shared" si="108"/>
        <v>0.48979591836734693</v>
      </c>
      <c r="H714" s="202">
        <f t="shared" si="105"/>
        <v>-1</v>
      </c>
      <c r="I714" s="202">
        <f t="shared" si="105"/>
        <v>-1</v>
      </c>
      <c r="J714" s="204" t="str">
        <f t="shared" si="104"/>
        <v/>
      </c>
      <c r="K714" s="205">
        <v>306</v>
      </c>
      <c r="L714" s="201">
        <v>55</v>
      </c>
      <c r="M714" s="202">
        <f t="shared" si="109"/>
        <v>0.17973856209150327</v>
      </c>
      <c r="N714" s="203">
        <v>624</v>
      </c>
      <c r="O714" s="201">
        <v>224</v>
      </c>
      <c r="P714" s="202">
        <f t="shared" si="110"/>
        <v>0.35897435897435898</v>
      </c>
      <c r="Q714" s="202">
        <f t="shared" si="106"/>
        <v>-0.50961538461538458</v>
      </c>
      <c r="R714" s="202">
        <f t="shared" si="106"/>
        <v>-0.7544642857142857</v>
      </c>
      <c r="S714" s="204">
        <f t="shared" si="111"/>
        <v>-0.17923579688285571</v>
      </c>
    </row>
    <row r="715" spans="1:19" ht="14.25" thickTop="1" x14ac:dyDescent="0.25">
      <c r="A715" s="206" t="s">
        <v>351</v>
      </c>
      <c r="B715" s="206">
        <v>0</v>
      </c>
      <c r="C715" s="173">
        <v>0</v>
      </c>
      <c r="D715" s="199" t="str">
        <f t="shared" si="107"/>
        <v/>
      </c>
      <c r="E715" s="173">
        <v>30</v>
      </c>
      <c r="F715" s="173">
        <v>21</v>
      </c>
      <c r="G715" s="199">
        <f t="shared" si="108"/>
        <v>0.7</v>
      </c>
      <c r="H715" s="199">
        <f t="shared" si="105"/>
        <v>-1</v>
      </c>
      <c r="I715" s="199">
        <f t="shared" si="105"/>
        <v>-1</v>
      </c>
      <c r="J715" s="199" t="str">
        <f t="shared" si="104"/>
        <v/>
      </c>
      <c r="K715" s="173">
        <v>287</v>
      </c>
      <c r="L715" s="173">
        <v>46</v>
      </c>
      <c r="M715" s="199">
        <f t="shared" si="109"/>
        <v>0.16027874564459929</v>
      </c>
      <c r="N715" s="173">
        <v>415</v>
      </c>
      <c r="O715" s="173">
        <v>120</v>
      </c>
      <c r="P715" s="199">
        <f t="shared" si="110"/>
        <v>0.28915662650602408</v>
      </c>
      <c r="Q715" s="199">
        <f t="shared" si="106"/>
        <v>-0.30843373493975901</v>
      </c>
      <c r="R715" s="199">
        <f t="shared" si="106"/>
        <v>-0.6166666666666667</v>
      </c>
      <c r="S715" s="199">
        <f t="shared" si="111"/>
        <v>-0.12887788086142479</v>
      </c>
    </row>
    <row r="716" spans="1:19" ht="14.25" thickBot="1" x14ac:dyDescent="0.3">
      <c r="A716" s="206" t="s">
        <v>352</v>
      </c>
      <c r="B716" s="206">
        <v>0</v>
      </c>
      <c r="C716" s="173">
        <v>0</v>
      </c>
      <c r="D716" s="199" t="str">
        <f t="shared" si="107"/>
        <v/>
      </c>
      <c r="E716" s="173">
        <v>19</v>
      </c>
      <c r="F716" s="173">
        <v>3</v>
      </c>
      <c r="G716" s="199">
        <f t="shared" si="108"/>
        <v>0.15789473684210525</v>
      </c>
      <c r="H716" s="199">
        <f t="shared" si="105"/>
        <v>-1</v>
      </c>
      <c r="I716" s="199">
        <f t="shared" si="105"/>
        <v>-1</v>
      </c>
      <c r="J716" s="199" t="str">
        <f t="shared" si="104"/>
        <v/>
      </c>
      <c r="K716" s="173">
        <v>19</v>
      </c>
      <c r="L716" s="173">
        <v>9</v>
      </c>
      <c r="M716" s="199">
        <f t="shared" si="109"/>
        <v>0.47368421052631576</v>
      </c>
      <c r="N716" s="173">
        <v>209</v>
      </c>
      <c r="O716" s="173">
        <v>104</v>
      </c>
      <c r="P716" s="199">
        <f t="shared" si="110"/>
        <v>0.49760765550239233</v>
      </c>
      <c r="Q716" s="199">
        <f t="shared" si="106"/>
        <v>-0.90909090909090906</v>
      </c>
      <c r="R716" s="199">
        <f t="shared" si="106"/>
        <v>-0.91346153846153844</v>
      </c>
      <c r="S716" s="199">
        <f t="shared" si="111"/>
        <v>-2.3923444976076569E-2</v>
      </c>
    </row>
    <row r="717" spans="1:19" ht="16.5" thickTop="1" thickBot="1" x14ac:dyDescent="0.3">
      <c r="A717" s="200" t="s">
        <v>408</v>
      </c>
      <c r="B717" s="280">
        <v>0</v>
      </c>
      <c r="C717" s="201">
        <v>0</v>
      </c>
      <c r="D717" s="202" t="str">
        <f t="shared" si="107"/>
        <v/>
      </c>
      <c r="E717" s="203">
        <v>0</v>
      </c>
      <c r="F717" s="201">
        <v>0</v>
      </c>
      <c r="G717" s="202" t="str">
        <f t="shared" si="108"/>
        <v/>
      </c>
      <c r="H717" s="202" t="str">
        <f t="shared" si="105"/>
        <v/>
      </c>
      <c r="I717" s="202" t="str">
        <f t="shared" si="105"/>
        <v/>
      </c>
      <c r="J717" s="204" t="str">
        <f t="shared" si="104"/>
        <v/>
      </c>
      <c r="K717" s="205">
        <v>0</v>
      </c>
      <c r="L717" s="201">
        <v>0</v>
      </c>
      <c r="M717" s="202" t="str">
        <f t="shared" si="109"/>
        <v/>
      </c>
      <c r="N717" s="203">
        <v>152</v>
      </c>
      <c r="O717" s="201">
        <v>47</v>
      </c>
      <c r="P717" s="202">
        <f t="shared" si="110"/>
        <v>0.30921052631578949</v>
      </c>
      <c r="Q717" s="202">
        <f t="shared" si="106"/>
        <v>-1</v>
      </c>
      <c r="R717" s="202">
        <f t="shared" si="106"/>
        <v>-1</v>
      </c>
      <c r="S717" s="204" t="str">
        <f t="shared" si="111"/>
        <v/>
      </c>
    </row>
    <row r="718" spans="1:19" ht="14.25" thickTop="1" x14ac:dyDescent="0.25">
      <c r="A718" s="206" t="s">
        <v>351</v>
      </c>
      <c r="B718" s="206">
        <v>0</v>
      </c>
      <c r="C718" s="173">
        <v>0</v>
      </c>
      <c r="D718" s="199" t="str">
        <f t="shared" si="107"/>
        <v/>
      </c>
      <c r="E718" s="173">
        <v>0</v>
      </c>
      <c r="F718" s="173">
        <v>0</v>
      </c>
      <c r="G718" s="199" t="str">
        <f t="shared" si="108"/>
        <v/>
      </c>
      <c r="H718" s="199" t="str">
        <f t="shared" si="105"/>
        <v/>
      </c>
      <c r="I718" s="199" t="str">
        <f t="shared" si="105"/>
        <v/>
      </c>
      <c r="J718" s="199" t="str">
        <f t="shared" si="104"/>
        <v/>
      </c>
      <c r="K718" s="173">
        <v>0</v>
      </c>
      <c r="L718" s="173">
        <v>0</v>
      </c>
      <c r="M718" s="199" t="str">
        <f t="shared" si="109"/>
        <v/>
      </c>
      <c r="N718" s="173">
        <v>19</v>
      </c>
      <c r="O718" s="173">
        <v>9</v>
      </c>
      <c r="P718" s="199">
        <f t="shared" si="110"/>
        <v>0.47368421052631576</v>
      </c>
      <c r="Q718" s="199">
        <f t="shared" si="106"/>
        <v>-1</v>
      </c>
      <c r="R718" s="199">
        <f t="shared" si="106"/>
        <v>-1</v>
      </c>
      <c r="S718" s="199" t="str">
        <f t="shared" si="111"/>
        <v/>
      </c>
    </row>
    <row r="719" spans="1:19" ht="14.25" thickBot="1" x14ac:dyDescent="0.3">
      <c r="A719" s="206" t="s">
        <v>352</v>
      </c>
      <c r="B719" s="206">
        <v>0</v>
      </c>
      <c r="C719" s="173">
        <v>0</v>
      </c>
      <c r="D719" s="199" t="str">
        <f t="shared" si="107"/>
        <v/>
      </c>
      <c r="E719" s="173">
        <v>0</v>
      </c>
      <c r="F719" s="173">
        <v>0</v>
      </c>
      <c r="G719" s="199" t="str">
        <f t="shared" si="108"/>
        <v/>
      </c>
      <c r="H719" s="199" t="str">
        <f t="shared" si="105"/>
        <v/>
      </c>
      <c r="I719" s="199" t="str">
        <f t="shared" si="105"/>
        <v/>
      </c>
      <c r="J719" s="199" t="str">
        <f t="shared" si="104"/>
        <v/>
      </c>
      <c r="K719" s="173">
        <v>0</v>
      </c>
      <c r="L719" s="173">
        <v>0</v>
      </c>
      <c r="M719" s="199" t="str">
        <f t="shared" si="109"/>
        <v/>
      </c>
      <c r="N719" s="173">
        <v>133</v>
      </c>
      <c r="O719" s="173">
        <v>38</v>
      </c>
      <c r="P719" s="199">
        <f t="shared" si="110"/>
        <v>0.2857142857142857</v>
      </c>
      <c r="Q719" s="199">
        <f t="shared" si="106"/>
        <v>-1</v>
      </c>
      <c r="R719" s="199">
        <f t="shared" si="106"/>
        <v>-1</v>
      </c>
      <c r="S719" s="199" t="str">
        <f t="shared" si="111"/>
        <v/>
      </c>
    </row>
    <row r="720" spans="1:19" ht="16.5" thickTop="1" thickBot="1" x14ac:dyDescent="0.3">
      <c r="A720" s="200" t="s">
        <v>327</v>
      </c>
      <c r="B720" s="280">
        <v>0</v>
      </c>
      <c r="C720" s="201">
        <v>0</v>
      </c>
      <c r="D720" s="202" t="str">
        <f t="shared" si="107"/>
        <v/>
      </c>
      <c r="E720" s="203">
        <v>19</v>
      </c>
      <c r="F720" s="201">
        <v>19</v>
      </c>
      <c r="G720" s="202">
        <f t="shared" si="108"/>
        <v>1</v>
      </c>
      <c r="H720" s="202">
        <f t="shared" si="105"/>
        <v>-1</v>
      </c>
      <c r="I720" s="202">
        <f t="shared" si="105"/>
        <v>-1</v>
      </c>
      <c r="J720" s="204" t="str">
        <f t="shared" si="104"/>
        <v/>
      </c>
      <c r="K720" s="205">
        <v>174</v>
      </c>
      <c r="L720" s="201">
        <v>58</v>
      </c>
      <c r="M720" s="202">
        <f t="shared" si="109"/>
        <v>0.33333333333333331</v>
      </c>
      <c r="N720" s="203">
        <v>288</v>
      </c>
      <c r="O720" s="201">
        <v>84</v>
      </c>
      <c r="P720" s="202">
        <f t="shared" si="110"/>
        <v>0.29166666666666669</v>
      </c>
      <c r="Q720" s="202">
        <f t="shared" si="106"/>
        <v>-0.39583333333333337</v>
      </c>
      <c r="R720" s="202">
        <f t="shared" si="106"/>
        <v>-0.30952380952380953</v>
      </c>
      <c r="S720" s="204">
        <f t="shared" si="111"/>
        <v>4.166666666666663E-2</v>
      </c>
    </row>
    <row r="721" spans="1:19" ht="14.25" thickTop="1" x14ac:dyDescent="0.25">
      <c r="A721" s="206" t="s">
        <v>351</v>
      </c>
      <c r="B721" s="206">
        <v>0</v>
      </c>
      <c r="C721" s="173">
        <v>0</v>
      </c>
      <c r="D721" s="199" t="str">
        <f t="shared" si="107"/>
        <v/>
      </c>
      <c r="E721" s="173">
        <v>19</v>
      </c>
      <c r="F721" s="173">
        <v>19</v>
      </c>
      <c r="G721" s="199">
        <f t="shared" si="108"/>
        <v>1</v>
      </c>
      <c r="H721" s="199">
        <f t="shared" si="105"/>
        <v>-1</v>
      </c>
      <c r="I721" s="199">
        <f t="shared" si="105"/>
        <v>-1</v>
      </c>
      <c r="J721" s="199" t="str">
        <f t="shared" si="104"/>
        <v/>
      </c>
      <c r="K721" s="173">
        <v>136</v>
      </c>
      <c r="L721" s="173">
        <v>52</v>
      </c>
      <c r="M721" s="199">
        <f t="shared" si="109"/>
        <v>0.38235294117647056</v>
      </c>
      <c r="N721" s="173">
        <v>136</v>
      </c>
      <c r="O721" s="173">
        <v>47</v>
      </c>
      <c r="P721" s="199">
        <f t="shared" si="110"/>
        <v>0.34558823529411764</v>
      </c>
      <c r="Q721" s="199">
        <f t="shared" si="106"/>
        <v>0</v>
      </c>
      <c r="R721" s="199">
        <f t="shared" si="106"/>
        <v>0.1063829787234043</v>
      </c>
      <c r="S721" s="199">
        <f t="shared" si="111"/>
        <v>3.6764705882352922E-2</v>
      </c>
    </row>
    <row r="722" spans="1:19" ht="14.25" thickBot="1" x14ac:dyDescent="0.3">
      <c r="A722" s="206" t="s">
        <v>352</v>
      </c>
      <c r="B722" s="206">
        <v>0</v>
      </c>
      <c r="C722" s="173">
        <v>0</v>
      </c>
      <c r="D722" s="199" t="str">
        <f t="shared" si="107"/>
        <v/>
      </c>
      <c r="E722" s="173">
        <v>0</v>
      </c>
      <c r="F722" s="173">
        <v>0</v>
      </c>
      <c r="G722" s="199" t="str">
        <f t="shared" si="108"/>
        <v/>
      </c>
      <c r="H722" s="199" t="str">
        <f t="shared" si="105"/>
        <v/>
      </c>
      <c r="I722" s="199" t="str">
        <f t="shared" si="105"/>
        <v/>
      </c>
      <c r="J722" s="199" t="str">
        <f t="shared" si="104"/>
        <v/>
      </c>
      <c r="K722" s="173">
        <v>38</v>
      </c>
      <c r="L722" s="173">
        <v>6</v>
      </c>
      <c r="M722" s="199">
        <f t="shared" si="109"/>
        <v>0.15789473684210525</v>
      </c>
      <c r="N722" s="173">
        <v>152</v>
      </c>
      <c r="O722" s="173">
        <v>37</v>
      </c>
      <c r="P722" s="199">
        <f t="shared" si="110"/>
        <v>0.24342105263157895</v>
      </c>
      <c r="Q722" s="199">
        <f t="shared" si="106"/>
        <v>-0.75</v>
      </c>
      <c r="R722" s="199">
        <f t="shared" si="106"/>
        <v>-0.83783783783783783</v>
      </c>
      <c r="S722" s="199">
        <f t="shared" si="111"/>
        <v>-8.55263157894737E-2</v>
      </c>
    </row>
    <row r="723" spans="1:19" ht="16.5" thickTop="1" thickBot="1" x14ac:dyDescent="0.3">
      <c r="A723" s="200" t="s">
        <v>532</v>
      </c>
      <c r="B723" s="280">
        <v>0</v>
      </c>
      <c r="C723" s="201">
        <v>0</v>
      </c>
      <c r="D723" s="202" t="str">
        <f t="shared" si="107"/>
        <v/>
      </c>
      <c r="E723" s="203">
        <v>0</v>
      </c>
      <c r="F723" s="201">
        <v>0</v>
      </c>
      <c r="G723" s="202" t="str">
        <f t="shared" si="108"/>
        <v/>
      </c>
      <c r="H723" s="202" t="str">
        <f t="shared" si="105"/>
        <v/>
      </c>
      <c r="I723" s="202" t="str">
        <f t="shared" si="105"/>
        <v/>
      </c>
      <c r="J723" s="204" t="str">
        <f t="shared" si="104"/>
        <v/>
      </c>
      <c r="K723" s="205">
        <v>0</v>
      </c>
      <c r="L723" s="201">
        <v>0</v>
      </c>
      <c r="M723" s="202" t="str">
        <f t="shared" si="109"/>
        <v/>
      </c>
      <c r="N723" s="203">
        <v>122</v>
      </c>
      <c r="O723" s="201">
        <v>98</v>
      </c>
      <c r="P723" s="202">
        <f t="shared" si="110"/>
        <v>0.80327868852459017</v>
      </c>
      <c r="Q723" s="202">
        <f t="shared" si="106"/>
        <v>-1</v>
      </c>
      <c r="R723" s="202">
        <f t="shared" si="106"/>
        <v>-1</v>
      </c>
      <c r="S723" s="204" t="str">
        <f t="shared" si="111"/>
        <v/>
      </c>
    </row>
    <row r="724" spans="1:19" ht="15" thickTop="1" thickBot="1" x14ac:dyDescent="0.3">
      <c r="A724" s="206" t="s">
        <v>353</v>
      </c>
      <c r="B724" s="206">
        <v>0</v>
      </c>
      <c r="C724" s="173">
        <v>0</v>
      </c>
      <c r="D724" s="199" t="str">
        <f t="shared" si="107"/>
        <v/>
      </c>
      <c r="E724" s="173">
        <v>0</v>
      </c>
      <c r="F724" s="173">
        <v>0</v>
      </c>
      <c r="G724" s="199" t="str">
        <f t="shared" si="108"/>
        <v/>
      </c>
      <c r="H724" s="199" t="str">
        <f t="shared" si="105"/>
        <v/>
      </c>
      <c r="I724" s="199" t="str">
        <f t="shared" si="105"/>
        <v/>
      </c>
      <c r="J724" s="199" t="str">
        <f t="shared" si="104"/>
        <v/>
      </c>
      <c r="K724" s="173">
        <v>0</v>
      </c>
      <c r="L724" s="173">
        <v>0</v>
      </c>
      <c r="M724" s="199" t="str">
        <f t="shared" si="109"/>
        <v/>
      </c>
      <c r="N724" s="173">
        <v>122</v>
      </c>
      <c r="O724" s="173">
        <v>98</v>
      </c>
      <c r="P724" s="199">
        <f t="shared" si="110"/>
        <v>0.80327868852459017</v>
      </c>
      <c r="Q724" s="199">
        <f t="shared" si="106"/>
        <v>-1</v>
      </c>
      <c r="R724" s="199">
        <f t="shared" si="106"/>
        <v>-1</v>
      </c>
      <c r="S724" s="199" t="str">
        <f t="shared" si="111"/>
        <v/>
      </c>
    </row>
    <row r="725" spans="1:19" ht="16.5" thickTop="1" thickBot="1" x14ac:dyDescent="0.3">
      <c r="A725" s="200" t="s">
        <v>526</v>
      </c>
      <c r="B725" s="280">
        <v>0</v>
      </c>
      <c r="C725" s="201">
        <v>0</v>
      </c>
      <c r="D725" s="202" t="str">
        <f t="shared" si="107"/>
        <v/>
      </c>
      <c r="E725" s="203">
        <v>0</v>
      </c>
      <c r="F725" s="201">
        <v>0</v>
      </c>
      <c r="G725" s="202" t="str">
        <f t="shared" si="108"/>
        <v/>
      </c>
      <c r="H725" s="202" t="str">
        <f t="shared" si="105"/>
        <v/>
      </c>
      <c r="I725" s="202" t="str">
        <f t="shared" si="105"/>
        <v/>
      </c>
      <c r="J725" s="204" t="str">
        <f t="shared" si="104"/>
        <v/>
      </c>
      <c r="K725" s="205">
        <v>68</v>
      </c>
      <c r="L725" s="201">
        <v>0</v>
      </c>
      <c r="M725" s="202">
        <f t="shared" si="109"/>
        <v>0</v>
      </c>
      <c r="N725" s="203">
        <v>68</v>
      </c>
      <c r="O725" s="201">
        <v>0</v>
      </c>
      <c r="P725" s="202">
        <f t="shared" si="110"/>
        <v>0</v>
      </c>
      <c r="Q725" s="202">
        <f t="shared" si="106"/>
        <v>0</v>
      </c>
      <c r="R725" s="202" t="str">
        <f t="shared" si="106"/>
        <v/>
      </c>
      <c r="S725" s="204">
        <f t="shared" si="111"/>
        <v>0</v>
      </c>
    </row>
    <row r="726" spans="1:19" ht="15" thickTop="1" thickBot="1" x14ac:dyDescent="0.3">
      <c r="A726" s="206" t="s">
        <v>84</v>
      </c>
      <c r="B726" s="206">
        <v>0</v>
      </c>
      <c r="C726" s="173">
        <v>0</v>
      </c>
      <c r="D726" s="199" t="str">
        <f t="shared" si="107"/>
        <v/>
      </c>
      <c r="E726" s="173">
        <v>0</v>
      </c>
      <c r="F726" s="173">
        <v>0</v>
      </c>
      <c r="G726" s="199" t="str">
        <f t="shared" si="108"/>
        <v/>
      </c>
      <c r="H726" s="199" t="str">
        <f t="shared" si="105"/>
        <v/>
      </c>
      <c r="I726" s="199" t="str">
        <f t="shared" si="105"/>
        <v/>
      </c>
      <c r="J726" s="199" t="str">
        <f t="shared" si="104"/>
        <v/>
      </c>
      <c r="K726" s="173">
        <v>68</v>
      </c>
      <c r="L726" s="173">
        <v>0</v>
      </c>
      <c r="M726" s="199">
        <f t="shared" si="109"/>
        <v>0</v>
      </c>
      <c r="N726" s="173">
        <v>68</v>
      </c>
      <c r="O726" s="173">
        <v>0</v>
      </c>
      <c r="P726" s="199">
        <f t="shared" si="110"/>
        <v>0</v>
      </c>
      <c r="Q726" s="199">
        <f t="shared" si="106"/>
        <v>0</v>
      </c>
      <c r="R726" s="199" t="str">
        <f t="shared" si="106"/>
        <v/>
      </c>
      <c r="S726" s="199">
        <f t="shared" si="111"/>
        <v>0</v>
      </c>
    </row>
    <row r="727" spans="1:19" ht="16.5" thickTop="1" thickBot="1" x14ac:dyDescent="0.3">
      <c r="A727" s="200" t="s">
        <v>347</v>
      </c>
      <c r="B727" s="280">
        <v>0</v>
      </c>
      <c r="C727" s="201">
        <v>0</v>
      </c>
      <c r="D727" s="202" t="str">
        <f t="shared" si="107"/>
        <v/>
      </c>
      <c r="E727" s="203">
        <v>0</v>
      </c>
      <c r="F727" s="201">
        <v>0</v>
      </c>
      <c r="G727" s="202" t="str">
        <f t="shared" si="108"/>
        <v/>
      </c>
      <c r="H727" s="202" t="str">
        <f t="shared" si="105"/>
        <v/>
      </c>
      <c r="I727" s="202" t="str">
        <f t="shared" si="105"/>
        <v/>
      </c>
      <c r="J727" s="204" t="str">
        <f t="shared" si="104"/>
        <v/>
      </c>
      <c r="K727" s="205">
        <v>9</v>
      </c>
      <c r="L727" s="201">
        <v>9</v>
      </c>
      <c r="M727" s="202">
        <f t="shared" si="109"/>
        <v>1</v>
      </c>
      <c r="N727" s="203">
        <v>0</v>
      </c>
      <c r="O727" s="201">
        <v>0</v>
      </c>
      <c r="P727" s="202" t="str">
        <f t="shared" si="110"/>
        <v/>
      </c>
      <c r="Q727" s="202" t="str">
        <f t="shared" si="106"/>
        <v/>
      </c>
      <c r="R727" s="202" t="str">
        <f t="shared" si="106"/>
        <v/>
      </c>
      <c r="S727" s="204" t="str">
        <f t="shared" si="111"/>
        <v/>
      </c>
    </row>
    <row r="728" spans="1:19" ht="15" thickTop="1" thickBot="1" x14ac:dyDescent="0.3">
      <c r="A728" s="206" t="s">
        <v>351</v>
      </c>
      <c r="B728" s="206">
        <v>0</v>
      </c>
      <c r="C728" s="173">
        <v>0</v>
      </c>
      <c r="D728" s="199" t="str">
        <f t="shared" si="107"/>
        <v/>
      </c>
      <c r="E728" s="173">
        <v>0</v>
      </c>
      <c r="F728" s="173">
        <v>0</v>
      </c>
      <c r="G728" s="199" t="str">
        <f t="shared" si="108"/>
        <v/>
      </c>
      <c r="H728" s="199" t="str">
        <f t="shared" si="105"/>
        <v/>
      </c>
      <c r="I728" s="199" t="str">
        <f t="shared" si="105"/>
        <v/>
      </c>
      <c r="J728" s="199" t="str">
        <f t="shared" si="104"/>
        <v/>
      </c>
      <c r="K728" s="173">
        <v>9</v>
      </c>
      <c r="L728" s="173">
        <v>9</v>
      </c>
      <c r="M728" s="199">
        <f t="shared" si="109"/>
        <v>1</v>
      </c>
      <c r="N728" s="173">
        <v>0</v>
      </c>
      <c r="O728" s="173">
        <v>0</v>
      </c>
      <c r="P728" s="199" t="str">
        <f t="shared" si="110"/>
        <v/>
      </c>
      <c r="Q728" s="199" t="str">
        <f t="shared" si="106"/>
        <v/>
      </c>
      <c r="R728" s="199" t="str">
        <f t="shared" si="106"/>
        <v/>
      </c>
      <c r="S728" s="199" t="str">
        <f t="shared" si="111"/>
        <v/>
      </c>
    </row>
    <row r="729" spans="1:19" ht="16.5" thickTop="1" thickBot="1" x14ac:dyDescent="0.3">
      <c r="A729" s="200" t="s">
        <v>336</v>
      </c>
      <c r="B729" s="280">
        <v>0</v>
      </c>
      <c r="C729" s="201">
        <v>0</v>
      </c>
      <c r="D729" s="202" t="str">
        <f t="shared" si="107"/>
        <v/>
      </c>
      <c r="E729" s="203">
        <v>0</v>
      </c>
      <c r="F729" s="201">
        <v>0</v>
      </c>
      <c r="G729" s="202" t="str">
        <f t="shared" si="108"/>
        <v/>
      </c>
      <c r="H729" s="202" t="str">
        <f t="shared" si="105"/>
        <v/>
      </c>
      <c r="I729" s="202" t="str">
        <f t="shared" si="105"/>
        <v/>
      </c>
      <c r="J729" s="204" t="str">
        <f t="shared" si="104"/>
        <v/>
      </c>
      <c r="K729" s="205">
        <v>1002</v>
      </c>
      <c r="L729" s="201">
        <v>367</v>
      </c>
      <c r="M729" s="202">
        <f t="shared" si="109"/>
        <v>0.3662674650698603</v>
      </c>
      <c r="N729" s="203">
        <v>0</v>
      </c>
      <c r="O729" s="201">
        <v>0</v>
      </c>
      <c r="P729" s="202" t="str">
        <f t="shared" si="110"/>
        <v/>
      </c>
      <c r="Q729" s="202" t="str">
        <f t="shared" si="106"/>
        <v/>
      </c>
      <c r="R729" s="202" t="str">
        <f t="shared" si="106"/>
        <v/>
      </c>
      <c r="S729" s="204" t="str">
        <f t="shared" si="111"/>
        <v/>
      </c>
    </row>
    <row r="730" spans="1:19" ht="16.5" thickTop="1" thickBot="1" x14ac:dyDescent="0.3">
      <c r="A730" s="200" t="s">
        <v>445</v>
      </c>
      <c r="B730" s="280">
        <v>0</v>
      </c>
      <c r="C730" s="201">
        <v>0</v>
      </c>
      <c r="D730" s="202" t="str">
        <f t="shared" si="107"/>
        <v/>
      </c>
      <c r="E730" s="203">
        <v>0</v>
      </c>
      <c r="F730" s="201">
        <v>0</v>
      </c>
      <c r="G730" s="202" t="str">
        <f t="shared" si="108"/>
        <v/>
      </c>
      <c r="H730" s="202" t="str">
        <f t="shared" ref="H730:I746" si="112">IFERROR(B730/E730-1,"")</f>
        <v/>
      </c>
      <c r="I730" s="202" t="str">
        <f t="shared" si="112"/>
        <v/>
      </c>
      <c r="J730" s="204" t="str">
        <f t="shared" si="104"/>
        <v/>
      </c>
      <c r="K730" s="205">
        <v>964</v>
      </c>
      <c r="L730" s="201">
        <v>367</v>
      </c>
      <c r="M730" s="202">
        <f t="shared" si="109"/>
        <v>0.38070539419087135</v>
      </c>
      <c r="N730" s="203">
        <v>0</v>
      </c>
      <c r="O730" s="201">
        <v>0</v>
      </c>
      <c r="P730" s="202" t="str">
        <f t="shared" si="110"/>
        <v/>
      </c>
      <c r="Q730" s="202" t="str">
        <f t="shared" ref="Q730:R746" si="113">IFERROR(K730/N730-1,"")</f>
        <v/>
      </c>
      <c r="R730" s="202" t="str">
        <f t="shared" si="113"/>
        <v/>
      </c>
      <c r="S730" s="204" t="str">
        <f t="shared" si="111"/>
        <v/>
      </c>
    </row>
    <row r="731" spans="1:19" ht="15" thickTop="1" thickBot="1" x14ac:dyDescent="0.3">
      <c r="A731" s="206" t="s">
        <v>352</v>
      </c>
      <c r="B731" s="206">
        <v>0</v>
      </c>
      <c r="C731" s="173">
        <v>0</v>
      </c>
      <c r="D731" s="199" t="str">
        <f t="shared" si="107"/>
        <v/>
      </c>
      <c r="E731" s="173">
        <v>0</v>
      </c>
      <c r="F731" s="173">
        <v>0</v>
      </c>
      <c r="G731" s="199" t="str">
        <f t="shared" si="108"/>
        <v/>
      </c>
      <c r="H731" s="199" t="str">
        <f t="shared" si="112"/>
        <v/>
      </c>
      <c r="I731" s="199" t="str">
        <f t="shared" si="112"/>
        <v/>
      </c>
      <c r="J731" s="199" t="str">
        <f t="shared" si="104"/>
        <v/>
      </c>
      <c r="K731" s="173">
        <v>38</v>
      </c>
      <c r="L731" s="173">
        <v>0</v>
      </c>
      <c r="M731" s="199">
        <f t="shared" si="109"/>
        <v>0</v>
      </c>
      <c r="N731" s="173">
        <v>0</v>
      </c>
      <c r="O731" s="173">
        <v>0</v>
      </c>
      <c r="P731" s="199" t="str">
        <f t="shared" si="110"/>
        <v/>
      </c>
      <c r="Q731" s="199" t="str">
        <f t="shared" si="113"/>
        <v/>
      </c>
      <c r="R731" s="199" t="str">
        <f t="shared" si="113"/>
        <v/>
      </c>
      <c r="S731" s="199" t="str">
        <f t="shared" si="111"/>
        <v/>
      </c>
    </row>
    <row r="732" spans="1:19" ht="16.5" thickTop="1" thickBot="1" x14ac:dyDescent="0.3">
      <c r="A732" s="200" t="s">
        <v>341</v>
      </c>
      <c r="B732" s="280">
        <v>0</v>
      </c>
      <c r="C732" s="201">
        <v>0</v>
      </c>
      <c r="D732" s="202" t="str">
        <f t="shared" si="107"/>
        <v/>
      </c>
      <c r="E732" s="203">
        <v>0</v>
      </c>
      <c r="F732" s="201">
        <v>0</v>
      </c>
      <c r="G732" s="202" t="str">
        <f t="shared" si="108"/>
        <v/>
      </c>
      <c r="H732" s="202" t="str">
        <f t="shared" si="112"/>
        <v/>
      </c>
      <c r="I732" s="202" t="str">
        <f t="shared" si="112"/>
        <v/>
      </c>
      <c r="J732" s="204" t="str">
        <f t="shared" si="104"/>
        <v/>
      </c>
      <c r="K732" s="205">
        <v>95</v>
      </c>
      <c r="L732" s="201">
        <v>38</v>
      </c>
      <c r="M732" s="202">
        <f t="shared" si="109"/>
        <v>0.4</v>
      </c>
      <c r="N732" s="203">
        <v>327</v>
      </c>
      <c r="O732" s="201">
        <v>206</v>
      </c>
      <c r="P732" s="202">
        <f t="shared" si="110"/>
        <v>0.62996941896024461</v>
      </c>
      <c r="Q732" s="202">
        <f t="shared" si="113"/>
        <v>-0.70948012232415902</v>
      </c>
      <c r="R732" s="202">
        <f t="shared" si="113"/>
        <v>-0.81553398058252424</v>
      </c>
      <c r="S732" s="204">
        <f t="shared" si="111"/>
        <v>-0.22996941896024459</v>
      </c>
    </row>
    <row r="733" spans="1:19" ht="14.25" thickTop="1" x14ac:dyDescent="0.25">
      <c r="A733" s="206" t="s">
        <v>351</v>
      </c>
      <c r="B733" s="206">
        <v>0</v>
      </c>
      <c r="C733" s="173">
        <v>0</v>
      </c>
      <c r="D733" s="199" t="str">
        <f t="shared" si="107"/>
        <v/>
      </c>
      <c r="E733" s="173">
        <v>0</v>
      </c>
      <c r="F733" s="173">
        <v>0</v>
      </c>
      <c r="G733" s="199" t="str">
        <f t="shared" si="108"/>
        <v/>
      </c>
      <c r="H733" s="199" t="str">
        <f t="shared" si="112"/>
        <v/>
      </c>
      <c r="I733" s="199" t="str">
        <f t="shared" si="112"/>
        <v/>
      </c>
      <c r="J733" s="199" t="str">
        <f t="shared" si="104"/>
        <v/>
      </c>
      <c r="K733" s="173">
        <v>57</v>
      </c>
      <c r="L733" s="173">
        <v>16</v>
      </c>
      <c r="M733" s="199">
        <f t="shared" si="109"/>
        <v>0.2807017543859649</v>
      </c>
      <c r="N733" s="173">
        <v>99</v>
      </c>
      <c r="O733" s="173">
        <v>71</v>
      </c>
      <c r="P733" s="199">
        <f t="shared" si="110"/>
        <v>0.71717171717171713</v>
      </c>
      <c r="Q733" s="199">
        <f t="shared" si="113"/>
        <v>-0.4242424242424242</v>
      </c>
      <c r="R733" s="199">
        <f t="shared" si="113"/>
        <v>-0.77464788732394363</v>
      </c>
      <c r="S733" s="199">
        <f t="shared" si="111"/>
        <v>-0.43646996278575223</v>
      </c>
    </row>
    <row r="734" spans="1:19" ht="14.25" thickBot="1" x14ac:dyDescent="0.3">
      <c r="A734" s="206" t="s">
        <v>352</v>
      </c>
      <c r="B734" s="206">
        <v>0</v>
      </c>
      <c r="C734" s="173">
        <v>0</v>
      </c>
      <c r="D734" s="199" t="str">
        <f t="shared" si="107"/>
        <v/>
      </c>
      <c r="E734" s="173">
        <v>0</v>
      </c>
      <c r="F734" s="173">
        <v>0</v>
      </c>
      <c r="G734" s="199" t="str">
        <f t="shared" si="108"/>
        <v/>
      </c>
      <c r="H734" s="199" t="str">
        <f t="shared" si="112"/>
        <v/>
      </c>
      <c r="I734" s="199" t="str">
        <f t="shared" si="112"/>
        <v/>
      </c>
      <c r="J734" s="199" t="str">
        <f t="shared" si="104"/>
        <v/>
      </c>
      <c r="K734" s="173">
        <v>38</v>
      </c>
      <c r="L734" s="173">
        <v>22</v>
      </c>
      <c r="M734" s="199">
        <f t="shared" si="109"/>
        <v>0.57894736842105265</v>
      </c>
      <c r="N734" s="173">
        <v>228</v>
      </c>
      <c r="O734" s="173">
        <v>135</v>
      </c>
      <c r="P734" s="199">
        <f t="shared" si="110"/>
        <v>0.59210526315789469</v>
      </c>
      <c r="Q734" s="199">
        <f t="shared" si="113"/>
        <v>-0.83333333333333337</v>
      </c>
      <c r="R734" s="199">
        <f t="shared" si="113"/>
        <v>-0.83703703703703702</v>
      </c>
      <c r="S734" s="199">
        <f t="shared" si="111"/>
        <v>-1.3157894736842035E-2</v>
      </c>
    </row>
    <row r="735" spans="1:19" ht="16.5" thickTop="1" thickBot="1" x14ac:dyDescent="0.3">
      <c r="A735" s="200" t="s">
        <v>397</v>
      </c>
      <c r="B735" s="280">
        <v>0</v>
      </c>
      <c r="C735" s="201">
        <v>0</v>
      </c>
      <c r="D735" s="202" t="str">
        <f t="shared" si="107"/>
        <v/>
      </c>
      <c r="E735" s="203">
        <v>0</v>
      </c>
      <c r="F735" s="201">
        <v>0</v>
      </c>
      <c r="G735" s="202" t="str">
        <f t="shared" si="108"/>
        <v/>
      </c>
      <c r="H735" s="202" t="str">
        <f t="shared" si="112"/>
        <v/>
      </c>
      <c r="I735" s="202" t="str">
        <f t="shared" si="112"/>
        <v/>
      </c>
      <c r="J735" s="204" t="str">
        <f t="shared" si="104"/>
        <v/>
      </c>
      <c r="K735" s="205">
        <v>152</v>
      </c>
      <c r="L735" s="201">
        <v>51</v>
      </c>
      <c r="M735" s="202">
        <f t="shared" si="109"/>
        <v>0.33552631578947367</v>
      </c>
      <c r="N735" s="203">
        <v>163</v>
      </c>
      <c r="O735" s="201">
        <v>96</v>
      </c>
      <c r="P735" s="202">
        <f t="shared" si="110"/>
        <v>0.58895705521472397</v>
      </c>
      <c r="Q735" s="202">
        <f t="shared" si="113"/>
        <v>-6.7484662576687171E-2</v>
      </c>
      <c r="R735" s="202">
        <f t="shared" si="113"/>
        <v>-0.46875</v>
      </c>
      <c r="S735" s="204">
        <f t="shared" si="111"/>
        <v>-0.2534307394252503</v>
      </c>
    </row>
    <row r="736" spans="1:19" ht="15" thickTop="1" thickBot="1" x14ac:dyDescent="0.3">
      <c r="A736" s="206" t="s">
        <v>351</v>
      </c>
      <c r="B736" s="206">
        <v>0</v>
      </c>
      <c r="C736" s="173">
        <v>0</v>
      </c>
      <c r="D736" s="199" t="str">
        <f t="shared" si="107"/>
        <v/>
      </c>
      <c r="E736" s="173">
        <v>0</v>
      </c>
      <c r="F736" s="173">
        <v>0</v>
      </c>
      <c r="G736" s="199" t="str">
        <f t="shared" si="108"/>
        <v/>
      </c>
      <c r="H736" s="199" t="str">
        <f t="shared" si="112"/>
        <v/>
      </c>
      <c r="I736" s="199" t="str">
        <f t="shared" si="112"/>
        <v/>
      </c>
      <c r="J736" s="199" t="str">
        <f t="shared" si="104"/>
        <v/>
      </c>
      <c r="K736" s="173">
        <v>152</v>
      </c>
      <c r="L736" s="173">
        <v>51</v>
      </c>
      <c r="M736" s="199">
        <f t="shared" si="109"/>
        <v>0.33552631578947367</v>
      </c>
      <c r="N736" s="173">
        <v>163</v>
      </c>
      <c r="O736" s="173">
        <v>96</v>
      </c>
      <c r="P736" s="199">
        <f t="shared" si="110"/>
        <v>0.58895705521472397</v>
      </c>
      <c r="Q736" s="199">
        <f t="shared" si="113"/>
        <v>-6.7484662576687171E-2</v>
      </c>
      <c r="R736" s="199">
        <f t="shared" si="113"/>
        <v>-0.46875</v>
      </c>
      <c r="S736" s="199">
        <f t="shared" si="111"/>
        <v>-0.2534307394252503</v>
      </c>
    </row>
    <row r="737" spans="1:19" ht="16.5" thickTop="1" thickBot="1" x14ac:dyDescent="0.3">
      <c r="A737" s="200" t="s">
        <v>502</v>
      </c>
      <c r="B737" s="280">
        <v>0</v>
      </c>
      <c r="C737" s="201">
        <v>0</v>
      </c>
      <c r="D737" s="202" t="str">
        <f t="shared" si="107"/>
        <v/>
      </c>
      <c r="E737" s="203">
        <v>0</v>
      </c>
      <c r="F737" s="201">
        <v>0</v>
      </c>
      <c r="G737" s="202" t="str">
        <f t="shared" si="108"/>
        <v/>
      </c>
      <c r="H737" s="202" t="str">
        <f t="shared" si="112"/>
        <v/>
      </c>
      <c r="I737" s="202" t="str">
        <f t="shared" si="112"/>
        <v/>
      </c>
      <c r="J737" s="204" t="str">
        <f t="shared" si="104"/>
        <v/>
      </c>
      <c r="K737" s="205">
        <v>0</v>
      </c>
      <c r="L737" s="201">
        <v>0</v>
      </c>
      <c r="M737" s="202" t="str">
        <f t="shared" si="109"/>
        <v/>
      </c>
      <c r="N737" s="203">
        <v>100</v>
      </c>
      <c r="O737" s="201">
        <v>20</v>
      </c>
      <c r="P737" s="202">
        <f t="shared" si="110"/>
        <v>0.2</v>
      </c>
      <c r="Q737" s="202">
        <f t="shared" si="113"/>
        <v>-1</v>
      </c>
      <c r="R737" s="202">
        <f t="shared" si="113"/>
        <v>-1</v>
      </c>
      <c r="S737" s="204" t="str">
        <f t="shared" si="111"/>
        <v/>
      </c>
    </row>
    <row r="738" spans="1:19" ht="15" thickTop="1" thickBot="1" x14ac:dyDescent="0.3">
      <c r="A738" s="206" t="s">
        <v>350</v>
      </c>
      <c r="B738" s="206">
        <v>0</v>
      </c>
      <c r="C738" s="173">
        <v>0</v>
      </c>
      <c r="D738" s="199" t="str">
        <f t="shared" si="107"/>
        <v/>
      </c>
      <c r="E738" s="173">
        <v>0</v>
      </c>
      <c r="F738" s="173">
        <v>0</v>
      </c>
      <c r="G738" s="199" t="str">
        <f t="shared" si="108"/>
        <v/>
      </c>
      <c r="H738" s="199" t="str">
        <f t="shared" si="112"/>
        <v/>
      </c>
      <c r="I738" s="199" t="str">
        <f t="shared" si="112"/>
        <v/>
      </c>
      <c r="J738" s="199" t="str">
        <f t="shared" si="104"/>
        <v/>
      </c>
      <c r="K738" s="173">
        <v>0</v>
      </c>
      <c r="L738" s="173">
        <v>0</v>
      </c>
      <c r="M738" s="199" t="str">
        <f t="shared" si="109"/>
        <v/>
      </c>
      <c r="N738" s="173">
        <v>100</v>
      </c>
      <c r="O738" s="173">
        <v>20</v>
      </c>
      <c r="P738" s="199">
        <f t="shared" si="110"/>
        <v>0.2</v>
      </c>
      <c r="Q738" s="199">
        <f t="shared" si="113"/>
        <v>-1</v>
      </c>
      <c r="R738" s="199">
        <f t="shared" si="113"/>
        <v>-1</v>
      </c>
      <c r="S738" s="199" t="str">
        <f t="shared" si="111"/>
        <v/>
      </c>
    </row>
    <row r="739" spans="1:19" ht="16.5" thickTop="1" thickBot="1" x14ac:dyDescent="0.3">
      <c r="A739" s="200" t="s">
        <v>421</v>
      </c>
      <c r="B739" s="280">
        <v>0</v>
      </c>
      <c r="C739" s="201">
        <v>0</v>
      </c>
      <c r="D739" s="202" t="str">
        <f t="shared" si="107"/>
        <v/>
      </c>
      <c r="E739" s="203">
        <v>0</v>
      </c>
      <c r="F739" s="201">
        <v>0</v>
      </c>
      <c r="G739" s="202" t="str">
        <f t="shared" si="108"/>
        <v/>
      </c>
      <c r="H739" s="202" t="str">
        <f t="shared" si="112"/>
        <v/>
      </c>
      <c r="I739" s="202" t="str">
        <f t="shared" si="112"/>
        <v/>
      </c>
      <c r="J739" s="204" t="str">
        <f t="shared" si="104"/>
        <v/>
      </c>
      <c r="K739" s="205">
        <v>0</v>
      </c>
      <c r="L739" s="201">
        <v>0</v>
      </c>
      <c r="M739" s="202" t="str">
        <f t="shared" si="109"/>
        <v/>
      </c>
      <c r="N739" s="203">
        <v>76</v>
      </c>
      <c r="O739" s="201">
        <v>17</v>
      </c>
      <c r="P739" s="202">
        <f t="shared" si="110"/>
        <v>0.22368421052631579</v>
      </c>
      <c r="Q739" s="202">
        <f t="shared" si="113"/>
        <v>-1</v>
      </c>
      <c r="R739" s="202">
        <f t="shared" si="113"/>
        <v>-1</v>
      </c>
      <c r="S739" s="204" t="str">
        <f t="shared" si="111"/>
        <v/>
      </c>
    </row>
    <row r="740" spans="1:19" ht="14.25" thickTop="1" x14ac:dyDescent="0.25">
      <c r="A740" s="206" t="s">
        <v>351</v>
      </c>
      <c r="B740" s="206">
        <v>0</v>
      </c>
      <c r="C740" s="173">
        <v>0</v>
      </c>
      <c r="D740" s="199" t="str">
        <f t="shared" si="107"/>
        <v/>
      </c>
      <c r="E740" s="173">
        <v>0</v>
      </c>
      <c r="F740" s="173">
        <v>0</v>
      </c>
      <c r="G740" s="199" t="str">
        <f t="shared" si="108"/>
        <v/>
      </c>
      <c r="H740" s="199" t="str">
        <f t="shared" si="112"/>
        <v/>
      </c>
      <c r="I740" s="199" t="str">
        <f t="shared" si="112"/>
        <v/>
      </c>
      <c r="J740" s="199" t="str">
        <f t="shared" si="104"/>
        <v/>
      </c>
      <c r="K740" s="173">
        <v>0</v>
      </c>
      <c r="L740" s="173">
        <v>0</v>
      </c>
      <c r="M740" s="199" t="str">
        <f t="shared" si="109"/>
        <v/>
      </c>
      <c r="N740" s="173">
        <v>19</v>
      </c>
      <c r="O740" s="173">
        <v>0</v>
      </c>
      <c r="P740" s="199">
        <f t="shared" si="110"/>
        <v>0</v>
      </c>
      <c r="Q740" s="199">
        <f t="shared" si="113"/>
        <v>-1</v>
      </c>
      <c r="R740" s="199" t="str">
        <f t="shared" si="113"/>
        <v/>
      </c>
      <c r="S740" s="199" t="str">
        <f t="shared" si="111"/>
        <v/>
      </c>
    </row>
    <row r="741" spans="1:19" ht="14.25" thickBot="1" x14ac:dyDescent="0.3">
      <c r="A741" s="206" t="s">
        <v>352</v>
      </c>
      <c r="B741" s="206">
        <v>0</v>
      </c>
      <c r="C741" s="173">
        <v>0</v>
      </c>
      <c r="D741" s="199" t="str">
        <f t="shared" si="107"/>
        <v/>
      </c>
      <c r="E741" s="173">
        <v>0</v>
      </c>
      <c r="F741" s="173">
        <v>0</v>
      </c>
      <c r="G741" s="199" t="str">
        <f t="shared" si="108"/>
        <v/>
      </c>
      <c r="H741" s="199" t="str">
        <f t="shared" si="112"/>
        <v/>
      </c>
      <c r="I741" s="199" t="str">
        <f t="shared" si="112"/>
        <v/>
      </c>
      <c r="J741" s="199" t="str">
        <f t="shared" si="104"/>
        <v/>
      </c>
      <c r="K741" s="173">
        <v>0</v>
      </c>
      <c r="L741" s="173">
        <v>0</v>
      </c>
      <c r="M741" s="199" t="str">
        <f t="shared" si="109"/>
        <v/>
      </c>
      <c r="N741" s="173">
        <v>57</v>
      </c>
      <c r="O741" s="173">
        <v>17</v>
      </c>
      <c r="P741" s="199">
        <f t="shared" si="110"/>
        <v>0.2982456140350877</v>
      </c>
      <c r="Q741" s="199">
        <f t="shared" si="113"/>
        <v>-1</v>
      </c>
      <c r="R741" s="199">
        <f t="shared" si="113"/>
        <v>-1</v>
      </c>
      <c r="S741" s="199" t="str">
        <f t="shared" si="111"/>
        <v/>
      </c>
    </row>
    <row r="742" spans="1:19" ht="16.5" thickTop="1" thickBot="1" x14ac:dyDescent="0.3">
      <c r="A742" s="200" t="s">
        <v>342</v>
      </c>
      <c r="B742" s="280">
        <v>0</v>
      </c>
      <c r="C742" s="201">
        <v>0</v>
      </c>
      <c r="D742" s="202" t="str">
        <f t="shared" si="107"/>
        <v/>
      </c>
      <c r="E742" s="203">
        <v>0</v>
      </c>
      <c r="F742" s="201">
        <v>0</v>
      </c>
      <c r="G742" s="202" t="str">
        <f t="shared" si="108"/>
        <v/>
      </c>
      <c r="H742" s="202" t="str">
        <f t="shared" si="112"/>
        <v/>
      </c>
      <c r="I742" s="202" t="str">
        <f t="shared" si="112"/>
        <v/>
      </c>
      <c r="J742" s="204" t="str">
        <f t="shared" si="104"/>
        <v/>
      </c>
      <c r="K742" s="205">
        <v>38</v>
      </c>
      <c r="L742" s="201">
        <v>3</v>
      </c>
      <c r="M742" s="202">
        <f t="shared" si="109"/>
        <v>7.8947368421052627E-2</v>
      </c>
      <c r="N742" s="203">
        <v>0</v>
      </c>
      <c r="O742" s="201">
        <v>0</v>
      </c>
      <c r="P742" s="202" t="str">
        <f t="shared" si="110"/>
        <v/>
      </c>
      <c r="Q742" s="202" t="str">
        <f t="shared" si="113"/>
        <v/>
      </c>
      <c r="R742" s="202" t="str">
        <f t="shared" si="113"/>
        <v/>
      </c>
      <c r="S742" s="204" t="str">
        <f t="shared" si="111"/>
        <v/>
      </c>
    </row>
    <row r="743" spans="1:19" ht="15" thickTop="1" thickBot="1" x14ac:dyDescent="0.3">
      <c r="A743" s="206" t="s">
        <v>351</v>
      </c>
      <c r="B743" s="206">
        <v>0</v>
      </c>
      <c r="C743" s="173">
        <v>0</v>
      </c>
      <c r="D743" s="199" t="str">
        <f t="shared" si="107"/>
        <v/>
      </c>
      <c r="E743" s="173">
        <v>0</v>
      </c>
      <c r="F743" s="173">
        <v>0</v>
      </c>
      <c r="G743" s="199" t="str">
        <f t="shared" si="108"/>
        <v/>
      </c>
      <c r="H743" s="199" t="str">
        <f t="shared" si="112"/>
        <v/>
      </c>
      <c r="I743" s="199" t="str">
        <f t="shared" si="112"/>
        <v/>
      </c>
      <c r="J743" s="199" t="str">
        <f t="shared" si="104"/>
        <v/>
      </c>
      <c r="K743" s="173">
        <v>38</v>
      </c>
      <c r="L743" s="173">
        <v>3</v>
      </c>
      <c r="M743" s="199">
        <f t="shared" si="109"/>
        <v>7.8947368421052627E-2</v>
      </c>
      <c r="N743" s="173">
        <v>0</v>
      </c>
      <c r="O743" s="173">
        <v>0</v>
      </c>
      <c r="P743" s="199" t="str">
        <f t="shared" si="110"/>
        <v/>
      </c>
      <c r="Q743" s="199" t="str">
        <f t="shared" si="113"/>
        <v/>
      </c>
      <c r="R743" s="199" t="str">
        <f t="shared" si="113"/>
        <v/>
      </c>
      <c r="S743" s="199" t="str">
        <f t="shared" si="111"/>
        <v/>
      </c>
    </row>
    <row r="744" spans="1:19" ht="16.5" thickTop="1" thickBot="1" x14ac:dyDescent="0.3">
      <c r="A744" s="200" t="s">
        <v>627</v>
      </c>
      <c r="B744" s="280">
        <v>0</v>
      </c>
      <c r="C744" s="201">
        <v>0</v>
      </c>
      <c r="D744" s="202" t="str">
        <f t="shared" si="107"/>
        <v/>
      </c>
      <c r="E744" s="203">
        <v>0</v>
      </c>
      <c r="F744" s="201">
        <v>0</v>
      </c>
      <c r="G744" s="202" t="str">
        <f t="shared" si="108"/>
        <v/>
      </c>
      <c r="H744" s="202" t="str">
        <f t="shared" si="112"/>
        <v/>
      </c>
      <c r="I744" s="202" t="str">
        <f t="shared" si="112"/>
        <v/>
      </c>
      <c r="J744" s="204" t="str">
        <f t="shared" si="104"/>
        <v/>
      </c>
      <c r="K744" s="205">
        <v>19</v>
      </c>
      <c r="L744" s="201">
        <v>0</v>
      </c>
      <c r="M744" s="202">
        <f t="shared" si="109"/>
        <v>0</v>
      </c>
      <c r="N744" s="203">
        <v>0</v>
      </c>
      <c r="O744" s="201">
        <v>0</v>
      </c>
      <c r="P744" s="202" t="str">
        <f t="shared" si="110"/>
        <v/>
      </c>
      <c r="Q744" s="202" t="str">
        <f t="shared" si="113"/>
        <v/>
      </c>
      <c r="R744" s="202" t="str">
        <f t="shared" si="113"/>
        <v/>
      </c>
      <c r="S744" s="204" t="str">
        <f t="shared" si="111"/>
        <v/>
      </c>
    </row>
    <row r="745" spans="1:19" ht="15" thickTop="1" thickBot="1" x14ac:dyDescent="0.3">
      <c r="A745" s="206" t="s">
        <v>351</v>
      </c>
      <c r="B745" s="206">
        <v>0</v>
      </c>
      <c r="C745" s="173">
        <v>0</v>
      </c>
      <c r="D745" s="199" t="str">
        <f t="shared" si="107"/>
        <v/>
      </c>
      <c r="E745" s="173">
        <v>0</v>
      </c>
      <c r="F745" s="173">
        <v>0</v>
      </c>
      <c r="G745" s="199" t="str">
        <f t="shared" si="108"/>
        <v/>
      </c>
      <c r="H745" s="199" t="str">
        <f t="shared" si="112"/>
        <v/>
      </c>
      <c r="I745" s="199" t="str">
        <f t="shared" si="112"/>
        <v/>
      </c>
      <c r="J745" s="199" t="str">
        <f t="shared" si="104"/>
        <v/>
      </c>
      <c r="K745" s="173">
        <v>19</v>
      </c>
      <c r="L745" s="173">
        <v>0</v>
      </c>
      <c r="M745" s="199">
        <f t="shared" si="109"/>
        <v>0</v>
      </c>
      <c r="N745" s="173">
        <v>0</v>
      </c>
      <c r="O745" s="173">
        <v>0</v>
      </c>
      <c r="P745" s="199" t="str">
        <f t="shared" si="110"/>
        <v/>
      </c>
      <c r="Q745" s="199" t="str">
        <f t="shared" si="113"/>
        <v/>
      </c>
      <c r="R745" s="199" t="str">
        <f t="shared" si="113"/>
        <v/>
      </c>
      <c r="S745" s="199" t="str">
        <f t="shared" si="111"/>
        <v/>
      </c>
    </row>
    <row r="746" spans="1:19" ht="16.5" thickTop="1" thickBot="1" x14ac:dyDescent="0.3">
      <c r="A746" s="200" t="s">
        <v>474</v>
      </c>
      <c r="B746" s="280">
        <v>0</v>
      </c>
      <c r="C746" s="201">
        <v>0</v>
      </c>
      <c r="D746" s="202" t="str">
        <f t="shared" si="107"/>
        <v/>
      </c>
      <c r="E746" s="203">
        <v>4712</v>
      </c>
      <c r="F746" s="201">
        <v>2564</v>
      </c>
      <c r="G746" s="202">
        <f t="shared" si="108"/>
        <v>0.54414261460101865</v>
      </c>
      <c r="H746" s="202">
        <f t="shared" si="112"/>
        <v>-1</v>
      </c>
      <c r="I746" s="202">
        <f t="shared" si="112"/>
        <v>-1</v>
      </c>
      <c r="J746" s="204" t="str">
        <f t="shared" si="104"/>
        <v/>
      </c>
      <c r="K746" s="205">
        <v>6528</v>
      </c>
      <c r="L746" s="201">
        <v>4613</v>
      </c>
      <c r="M746" s="202">
        <f t="shared" si="109"/>
        <v>0.70664828431372551</v>
      </c>
      <c r="N746" s="203">
        <v>8768</v>
      </c>
      <c r="O746" s="201">
        <v>4157</v>
      </c>
      <c r="P746" s="202">
        <f t="shared" si="110"/>
        <v>0.474110401459854</v>
      </c>
      <c r="Q746" s="202">
        <f t="shared" si="113"/>
        <v>-0.25547445255474455</v>
      </c>
      <c r="R746" s="202">
        <f t="shared" si="113"/>
        <v>0.1096944912196296</v>
      </c>
      <c r="S746" s="204">
        <f t="shared" si="111"/>
        <v>0.2325378828538715</v>
      </c>
    </row>
    <row r="747" spans="1:19" ht="15" thickTop="1" thickBot="1" x14ac:dyDescent="0.3">
      <c r="A747" s="206" t="s">
        <v>98</v>
      </c>
      <c r="B747" s="206">
        <v>0</v>
      </c>
      <c r="C747" s="173">
        <v>0</v>
      </c>
      <c r="D747" s="199" t="str">
        <f t="shared" si="107"/>
        <v/>
      </c>
      <c r="E747" s="173">
        <v>4712</v>
      </c>
      <c r="F747" s="173">
        <v>2564</v>
      </c>
      <c r="G747" s="199">
        <f t="shared" si="108"/>
        <v>0.54414261460101865</v>
      </c>
      <c r="H747" s="199">
        <f t="shared" ref="H747:I767" si="114">IFERROR(B747/E747-1,"")</f>
        <v>-1</v>
      </c>
      <c r="I747" s="199">
        <f t="shared" si="114"/>
        <v>-1</v>
      </c>
      <c r="J747" s="199" t="str">
        <f t="shared" si="104"/>
        <v/>
      </c>
      <c r="K747" s="173">
        <v>6528</v>
      </c>
      <c r="L747" s="173">
        <v>4613</v>
      </c>
      <c r="M747" s="199">
        <f t="shared" si="109"/>
        <v>0.70664828431372551</v>
      </c>
      <c r="N747" s="173">
        <v>8768</v>
      </c>
      <c r="O747" s="173">
        <v>4157</v>
      </c>
      <c r="P747" s="199">
        <f t="shared" si="110"/>
        <v>0.474110401459854</v>
      </c>
      <c r="Q747" s="199">
        <f t="shared" ref="Q747:R767" si="115">IFERROR(K747/N747-1,"")</f>
        <v>-0.25547445255474455</v>
      </c>
      <c r="R747" s="199">
        <f t="shared" si="115"/>
        <v>0.1096944912196296</v>
      </c>
      <c r="S747" s="199">
        <f t="shared" si="111"/>
        <v>0.2325378828538715</v>
      </c>
    </row>
    <row r="748" spans="1:19" ht="16.5" thickTop="1" thickBot="1" x14ac:dyDescent="0.3">
      <c r="A748" s="200" t="s">
        <v>339</v>
      </c>
      <c r="B748" s="280">
        <v>0</v>
      </c>
      <c r="C748" s="201">
        <v>0</v>
      </c>
      <c r="D748" s="202" t="str">
        <f t="shared" si="107"/>
        <v/>
      </c>
      <c r="E748" s="203">
        <v>0</v>
      </c>
      <c r="F748" s="201">
        <v>0</v>
      </c>
      <c r="G748" s="202" t="str">
        <f t="shared" si="108"/>
        <v/>
      </c>
      <c r="H748" s="202" t="str">
        <f t="shared" si="114"/>
        <v/>
      </c>
      <c r="I748" s="202" t="str">
        <f t="shared" si="114"/>
        <v/>
      </c>
      <c r="J748" s="204" t="str">
        <f t="shared" si="104"/>
        <v/>
      </c>
      <c r="K748" s="205">
        <v>38</v>
      </c>
      <c r="L748" s="201">
        <v>2</v>
      </c>
      <c r="M748" s="202">
        <f t="shared" si="109"/>
        <v>5.2631578947368418E-2</v>
      </c>
      <c r="N748" s="203">
        <v>19</v>
      </c>
      <c r="O748" s="201">
        <v>6</v>
      </c>
      <c r="P748" s="202">
        <f t="shared" si="110"/>
        <v>0.31578947368421051</v>
      </c>
      <c r="Q748" s="202">
        <f t="shared" si="115"/>
        <v>1</v>
      </c>
      <c r="R748" s="202">
        <f t="shared" si="115"/>
        <v>-0.66666666666666674</v>
      </c>
      <c r="S748" s="204">
        <f t="shared" si="111"/>
        <v>-0.26315789473684209</v>
      </c>
    </row>
    <row r="749" spans="1:19" ht="14.25" thickTop="1" x14ac:dyDescent="0.25">
      <c r="A749" s="206" t="s">
        <v>351</v>
      </c>
      <c r="B749" s="206">
        <v>0</v>
      </c>
      <c r="C749" s="173">
        <v>0</v>
      </c>
      <c r="D749" s="199" t="str">
        <f t="shared" si="107"/>
        <v/>
      </c>
      <c r="E749" s="173">
        <v>0</v>
      </c>
      <c r="F749" s="173">
        <v>0</v>
      </c>
      <c r="G749" s="199" t="str">
        <f t="shared" si="108"/>
        <v/>
      </c>
      <c r="H749" s="199" t="str">
        <f t="shared" si="114"/>
        <v/>
      </c>
      <c r="I749" s="199" t="str">
        <f t="shared" si="114"/>
        <v/>
      </c>
      <c r="J749" s="199" t="str">
        <f t="shared" si="104"/>
        <v/>
      </c>
      <c r="K749" s="173">
        <v>38</v>
      </c>
      <c r="L749" s="173">
        <v>2</v>
      </c>
      <c r="M749" s="199">
        <f t="shared" si="109"/>
        <v>5.2631578947368418E-2</v>
      </c>
      <c r="N749" s="173">
        <v>0</v>
      </c>
      <c r="O749" s="173">
        <v>0</v>
      </c>
      <c r="P749" s="199" t="str">
        <f t="shared" si="110"/>
        <v/>
      </c>
      <c r="Q749" s="199" t="str">
        <f t="shared" si="115"/>
        <v/>
      </c>
      <c r="R749" s="199" t="str">
        <f t="shared" si="115"/>
        <v/>
      </c>
      <c r="S749" s="199" t="str">
        <f t="shared" si="111"/>
        <v/>
      </c>
    </row>
    <row r="750" spans="1:19" ht="14.25" thickBot="1" x14ac:dyDescent="0.3">
      <c r="A750" s="206" t="s">
        <v>352</v>
      </c>
      <c r="B750" s="206">
        <v>0</v>
      </c>
      <c r="C750" s="173">
        <v>0</v>
      </c>
      <c r="D750" s="199" t="str">
        <f t="shared" si="107"/>
        <v/>
      </c>
      <c r="E750" s="173">
        <v>0</v>
      </c>
      <c r="F750" s="173">
        <v>0</v>
      </c>
      <c r="G750" s="199" t="str">
        <f t="shared" si="108"/>
        <v/>
      </c>
      <c r="H750" s="199" t="str">
        <f t="shared" si="114"/>
        <v/>
      </c>
      <c r="I750" s="199" t="str">
        <f t="shared" si="114"/>
        <v/>
      </c>
      <c r="J750" s="199" t="str">
        <f t="shared" si="104"/>
        <v/>
      </c>
      <c r="K750" s="173">
        <v>0</v>
      </c>
      <c r="L750" s="173">
        <v>0</v>
      </c>
      <c r="M750" s="199" t="str">
        <f t="shared" si="109"/>
        <v/>
      </c>
      <c r="N750" s="173">
        <v>19</v>
      </c>
      <c r="O750" s="173">
        <v>6</v>
      </c>
      <c r="P750" s="199">
        <f t="shared" si="110"/>
        <v>0.31578947368421051</v>
      </c>
      <c r="Q750" s="199">
        <f t="shared" si="115"/>
        <v>-1</v>
      </c>
      <c r="R750" s="199">
        <f t="shared" si="115"/>
        <v>-1</v>
      </c>
      <c r="S750" s="199" t="str">
        <f t="shared" si="111"/>
        <v/>
      </c>
    </row>
    <row r="751" spans="1:19" ht="16.5" thickTop="1" thickBot="1" x14ac:dyDescent="0.3">
      <c r="A751" s="200" t="s">
        <v>604</v>
      </c>
      <c r="B751" s="280">
        <v>0</v>
      </c>
      <c r="C751" s="201">
        <v>0</v>
      </c>
      <c r="D751" s="202" t="str">
        <f t="shared" si="107"/>
        <v/>
      </c>
      <c r="E751" s="203">
        <v>0</v>
      </c>
      <c r="F751" s="201">
        <v>0</v>
      </c>
      <c r="G751" s="202" t="str">
        <f t="shared" si="108"/>
        <v/>
      </c>
      <c r="H751" s="202" t="str">
        <f t="shared" si="114"/>
        <v/>
      </c>
      <c r="I751" s="202" t="str">
        <f t="shared" si="114"/>
        <v/>
      </c>
      <c r="J751" s="204" t="str">
        <f t="shared" si="104"/>
        <v/>
      </c>
      <c r="K751" s="205">
        <v>0</v>
      </c>
      <c r="L751" s="201">
        <v>0</v>
      </c>
      <c r="M751" s="202" t="str">
        <f t="shared" si="109"/>
        <v/>
      </c>
      <c r="N751" s="203">
        <v>19</v>
      </c>
      <c r="O751" s="201">
        <v>11</v>
      </c>
      <c r="P751" s="202">
        <f t="shared" si="110"/>
        <v>0.57894736842105265</v>
      </c>
      <c r="Q751" s="202">
        <f t="shared" si="115"/>
        <v>-1</v>
      </c>
      <c r="R751" s="202">
        <f t="shared" si="115"/>
        <v>-1</v>
      </c>
      <c r="S751" s="204" t="str">
        <f t="shared" si="111"/>
        <v/>
      </c>
    </row>
    <row r="752" spans="1:19" ht="15" thickTop="1" thickBot="1" x14ac:dyDescent="0.3">
      <c r="A752" s="206" t="s">
        <v>352</v>
      </c>
      <c r="B752" s="206">
        <v>0</v>
      </c>
      <c r="C752" s="173">
        <v>0</v>
      </c>
      <c r="D752" s="199" t="str">
        <f t="shared" si="107"/>
        <v/>
      </c>
      <c r="E752" s="173">
        <v>0</v>
      </c>
      <c r="F752" s="173">
        <v>0</v>
      </c>
      <c r="G752" s="199" t="str">
        <f t="shared" si="108"/>
        <v/>
      </c>
      <c r="H752" s="199" t="str">
        <f t="shared" si="114"/>
        <v/>
      </c>
      <c r="I752" s="199" t="str">
        <f t="shared" si="114"/>
        <v/>
      </c>
      <c r="J752" s="199" t="str">
        <f t="shared" si="104"/>
        <v/>
      </c>
      <c r="K752" s="173">
        <v>0</v>
      </c>
      <c r="L752" s="173">
        <v>0</v>
      </c>
      <c r="M752" s="199" t="str">
        <f t="shared" si="109"/>
        <v/>
      </c>
      <c r="N752" s="173">
        <v>19</v>
      </c>
      <c r="O752" s="173">
        <v>11</v>
      </c>
      <c r="P752" s="199">
        <f t="shared" si="110"/>
        <v>0.57894736842105265</v>
      </c>
      <c r="Q752" s="199">
        <f t="shared" si="115"/>
        <v>-1</v>
      </c>
      <c r="R752" s="199">
        <f t="shared" si="115"/>
        <v>-1</v>
      </c>
      <c r="S752" s="199" t="str">
        <f t="shared" si="111"/>
        <v/>
      </c>
    </row>
    <row r="753" spans="1:19" ht="16.5" thickTop="1" thickBot="1" x14ac:dyDescent="0.3">
      <c r="A753" s="200" t="s">
        <v>415</v>
      </c>
      <c r="B753" s="280">
        <v>0</v>
      </c>
      <c r="C753" s="201">
        <v>0</v>
      </c>
      <c r="D753" s="202" t="str">
        <f t="shared" si="107"/>
        <v/>
      </c>
      <c r="E753" s="203">
        <v>0</v>
      </c>
      <c r="F753" s="201">
        <v>0</v>
      </c>
      <c r="G753" s="202" t="str">
        <f t="shared" si="108"/>
        <v/>
      </c>
      <c r="H753" s="202" t="str">
        <f t="shared" si="114"/>
        <v/>
      </c>
      <c r="I753" s="202" t="str">
        <f t="shared" si="114"/>
        <v/>
      </c>
      <c r="J753" s="204" t="str">
        <f t="shared" si="104"/>
        <v/>
      </c>
      <c r="K753" s="205">
        <v>0</v>
      </c>
      <c r="L753" s="201">
        <v>0</v>
      </c>
      <c r="M753" s="202" t="str">
        <f t="shared" si="109"/>
        <v/>
      </c>
      <c r="N753" s="203">
        <v>152</v>
      </c>
      <c r="O753" s="201">
        <v>78</v>
      </c>
      <c r="P753" s="202">
        <f t="shared" si="110"/>
        <v>0.51315789473684215</v>
      </c>
      <c r="Q753" s="202">
        <f t="shared" si="115"/>
        <v>-1</v>
      </c>
      <c r="R753" s="202">
        <f t="shared" si="115"/>
        <v>-1</v>
      </c>
      <c r="S753" s="204" t="str">
        <f t="shared" si="111"/>
        <v/>
      </c>
    </row>
    <row r="754" spans="1:19" ht="14.25" thickTop="1" x14ac:dyDescent="0.25">
      <c r="A754" s="206" t="s">
        <v>351</v>
      </c>
      <c r="B754" s="206">
        <v>0</v>
      </c>
      <c r="C754" s="173">
        <v>0</v>
      </c>
      <c r="D754" s="199" t="str">
        <f t="shared" si="107"/>
        <v/>
      </c>
      <c r="E754" s="173">
        <v>0</v>
      </c>
      <c r="F754" s="173">
        <v>0</v>
      </c>
      <c r="G754" s="199" t="str">
        <f t="shared" si="108"/>
        <v/>
      </c>
      <c r="H754" s="199" t="str">
        <f t="shared" si="114"/>
        <v/>
      </c>
      <c r="I754" s="199" t="str">
        <f t="shared" si="114"/>
        <v/>
      </c>
      <c r="J754" s="199" t="str">
        <f t="shared" si="104"/>
        <v/>
      </c>
      <c r="K754" s="173">
        <v>0</v>
      </c>
      <c r="L754" s="173">
        <v>0</v>
      </c>
      <c r="M754" s="199" t="str">
        <f t="shared" si="109"/>
        <v/>
      </c>
      <c r="N754" s="173">
        <v>19</v>
      </c>
      <c r="O754" s="173">
        <v>13</v>
      </c>
      <c r="P754" s="199">
        <f t="shared" si="110"/>
        <v>0.68421052631578949</v>
      </c>
      <c r="Q754" s="199">
        <f t="shared" si="115"/>
        <v>-1</v>
      </c>
      <c r="R754" s="199">
        <f t="shared" si="115"/>
        <v>-1</v>
      </c>
      <c r="S754" s="199" t="str">
        <f t="shared" si="111"/>
        <v/>
      </c>
    </row>
    <row r="755" spans="1:19" ht="14.25" thickBot="1" x14ac:dyDescent="0.3">
      <c r="A755" s="206" t="s">
        <v>352</v>
      </c>
      <c r="B755" s="206">
        <v>0</v>
      </c>
      <c r="C755" s="173">
        <v>0</v>
      </c>
      <c r="D755" s="199" t="str">
        <f t="shared" si="107"/>
        <v/>
      </c>
      <c r="E755" s="173">
        <v>0</v>
      </c>
      <c r="F755" s="173">
        <v>0</v>
      </c>
      <c r="G755" s="199" t="str">
        <f t="shared" si="108"/>
        <v/>
      </c>
      <c r="H755" s="199" t="str">
        <f t="shared" si="114"/>
        <v/>
      </c>
      <c r="I755" s="199" t="str">
        <f t="shared" si="114"/>
        <v/>
      </c>
      <c r="J755" s="199" t="str">
        <f t="shared" si="104"/>
        <v/>
      </c>
      <c r="K755" s="173">
        <v>0</v>
      </c>
      <c r="L755" s="173">
        <v>0</v>
      </c>
      <c r="M755" s="199" t="str">
        <f t="shared" si="109"/>
        <v/>
      </c>
      <c r="N755" s="173">
        <v>133</v>
      </c>
      <c r="O755" s="173">
        <v>65</v>
      </c>
      <c r="P755" s="199">
        <f t="shared" si="110"/>
        <v>0.48872180451127817</v>
      </c>
      <c r="Q755" s="199">
        <f t="shared" si="115"/>
        <v>-1</v>
      </c>
      <c r="R755" s="199">
        <f t="shared" si="115"/>
        <v>-1</v>
      </c>
      <c r="S755" s="199" t="str">
        <f t="shared" si="111"/>
        <v/>
      </c>
    </row>
    <row r="756" spans="1:19" ht="16.5" thickTop="1" thickBot="1" x14ac:dyDescent="0.3">
      <c r="A756" s="200" t="s">
        <v>530</v>
      </c>
      <c r="B756" s="280">
        <v>0</v>
      </c>
      <c r="C756" s="201">
        <v>0</v>
      </c>
      <c r="D756" s="202" t="str">
        <f t="shared" si="107"/>
        <v/>
      </c>
      <c r="E756" s="203">
        <v>0</v>
      </c>
      <c r="F756" s="201">
        <v>0</v>
      </c>
      <c r="G756" s="202" t="str">
        <f t="shared" si="108"/>
        <v/>
      </c>
      <c r="H756" s="202" t="str">
        <f t="shared" si="114"/>
        <v/>
      </c>
      <c r="I756" s="202" t="str">
        <f t="shared" si="114"/>
        <v/>
      </c>
      <c r="J756" s="204" t="str">
        <f t="shared" si="104"/>
        <v/>
      </c>
      <c r="K756" s="205">
        <v>0</v>
      </c>
      <c r="L756" s="201">
        <v>0</v>
      </c>
      <c r="M756" s="202" t="str">
        <f t="shared" si="109"/>
        <v/>
      </c>
      <c r="N756" s="203">
        <v>16</v>
      </c>
      <c r="O756" s="201">
        <v>0</v>
      </c>
      <c r="P756" s="202">
        <f t="shared" si="110"/>
        <v>0</v>
      </c>
      <c r="Q756" s="202">
        <f t="shared" si="115"/>
        <v>-1</v>
      </c>
      <c r="R756" s="202" t="str">
        <f t="shared" si="115"/>
        <v/>
      </c>
      <c r="S756" s="204" t="str">
        <f t="shared" si="111"/>
        <v/>
      </c>
    </row>
    <row r="757" spans="1:19" ht="15" thickTop="1" thickBot="1" x14ac:dyDescent="0.3">
      <c r="A757" s="206" t="s">
        <v>353</v>
      </c>
      <c r="B757" s="206">
        <v>0</v>
      </c>
      <c r="C757" s="173">
        <v>0</v>
      </c>
      <c r="D757" s="199" t="str">
        <f t="shared" si="107"/>
        <v/>
      </c>
      <c r="E757" s="173">
        <v>0</v>
      </c>
      <c r="F757" s="173">
        <v>0</v>
      </c>
      <c r="G757" s="199" t="str">
        <f t="shared" si="108"/>
        <v/>
      </c>
      <c r="H757" s="199" t="str">
        <f t="shared" si="114"/>
        <v/>
      </c>
      <c r="I757" s="199" t="str">
        <f t="shared" si="114"/>
        <v/>
      </c>
      <c r="J757" s="199" t="str">
        <f t="shared" si="104"/>
        <v/>
      </c>
      <c r="K757" s="173">
        <v>0</v>
      </c>
      <c r="L757" s="173">
        <v>0</v>
      </c>
      <c r="M757" s="199" t="str">
        <f t="shared" si="109"/>
        <v/>
      </c>
      <c r="N757" s="173">
        <v>16</v>
      </c>
      <c r="O757" s="173">
        <v>0</v>
      </c>
      <c r="P757" s="199">
        <f t="shared" si="110"/>
        <v>0</v>
      </c>
      <c r="Q757" s="199">
        <f t="shared" si="115"/>
        <v>-1</v>
      </c>
      <c r="R757" s="199" t="str">
        <f t="shared" si="115"/>
        <v/>
      </c>
      <c r="S757" s="199" t="str">
        <f t="shared" si="111"/>
        <v/>
      </c>
    </row>
    <row r="758" spans="1:19" ht="16.5" thickTop="1" thickBot="1" x14ac:dyDescent="0.3">
      <c r="A758" s="200" t="s">
        <v>612</v>
      </c>
      <c r="B758" s="280">
        <v>0</v>
      </c>
      <c r="C758" s="201">
        <v>0</v>
      </c>
      <c r="D758" s="202" t="str">
        <f t="shared" si="107"/>
        <v/>
      </c>
      <c r="E758" s="203">
        <v>0</v>
      </c>
      <c r="F758" s="201">
        <v>0</v>
      </c>
      <c r="G758" s="202" t="str">
        <f t="shared" si="108"/>
        <v/>
      </c>
      <c r="H758" s="202" t="str">
        <f t="shared" si="114"/>
        <v/>
      </c>
      <c r="I758" s="202" t="str">
        <f t="shared" si="114"/>
        <v/>
      </c>
      <c r="J758" s="204" t="str">
        <f t="shared" si="104"/>
        <v/>
      </c>
      <c r="K758" s="205">
        <v>68</v>
      </c>
      <c r="L758" s="201">
        <v>60</v>
      </c>
      <c r="M758" s="202">
        <f t="shared" si="109"/>
        <v>0.88235294117647056</v>
      </c>
      <c r="N758" s="203">
        <v>0</v>
      </c>
      <c r="O758" s="201">
        <v>0</v>
      </c>
      <c r="P758" s="202" t="str">
        <f t="shared" si="110"/>
        <v/>
      </c>
      <c r="Q758" s="202" t="str">
        <f t="shared" si="115"/>
        <v/>
      </c>
      <c r="R758" s="202" t="str">
        <f t="shared" si="115"/>
        <v/>
      </c>
      <c r="S758" s="204" t="str">
        <f t="shared" si="111"/>
        <v/>
      </c>
    </row>
    <row r="759" spans="1:19" ht="15" thickTop="1" thickBot="1" x14ac:dyDescent="0.3">
      <c r="A759" s="206" t="s">
        <v>358</v>
      </c>
      <c r="B759" s="206">
        <v>0</v>
      </c>
      <c r="C759" s="173">
        <v>0</v>
      </c>
      <c r="D759" s="199" t="str">
        <f t="shared" si="107"/>
        <v/>
      </c>
      <c r="E759" s="173">
        <v>0</v>
      </c>
      <c r="F759" s="173">
        <v>0</v>
      </c>
      <c r="G759" s="199" t="str">
        <f t="shared" si="108"/>
        <v/>
      </c>
      <c r="H759" s="199" t="str">
        <f t="shared" si="114"/>
        <v/>
      </c>
      <c r="I759" s="199" t="str">
        <f t="shared" si="114"/>
        <v/>
      </c>
      <c r="J759" s="199" t="str">
        <f t="shared" si="104"/>
        <v/>
      </c>
      <c r="K759" s="173">
        <v>68</v>
      </c>
      <c r="L759" s="173">
        <v>60</v>
      </c>
      <c r="M759" s="199">
        <f t="shared" si="109"/>
        <v>0.88235294117647056</v>
      </c>
      <c r="N759" s="173">
        <v>0</v>
      </c>
      <c r="O759" s="173">
        <v>0</v>
      </c>
      <c r="P759" s="199" t="str">
        <f t="shared" si="110"/>
        <v/>
      </c>
      <c r="Q759" s="199" t="str">
        <f t="shared" si="115"/>
        <v/>
      </c>
      <c r="R759" s="199" t="str">
        <f t="shared" si="115"/>
        <v/>
      </c>
      <c r="S759" s="199" t="str">
        <f t="shared" si="111"/>
        <v/>
      </c>
    </row>
    <row r="760" spans="1:19" ht="16.5" thickTop="1" thickBot="1" x14ac:dyDescent="0.3">
      <c r="A760" s="200" t="s">
        <v>607</v>
      </c>
      <c r="B760" s="280">
        <v>0</v>
      </c>
      <c r="C760" s="201">
        <v>0</v>
      </c>
      <c r="D760" s="202" t="str">
        <f t="shared" si="107"/>
        <v/>
      </c>
      <c r="E760" s="203">
        <v>0</v>
      </c>
      <c r="F760" s="201">
        <v>0</v>
      </c>
      <c r="G760" s="202" t="str">
        <f t="shared" si="108"/>
        <v/>
      </c>
      <c r="H760" s="202" t="str">
        <f t="shared" si="114"/>
        <v/>
      </c>
      <c r="I760" s="202" t="str">
        <f t="shared" si="114"/>
        <v/>
      </c>
      <c r="J760" s="204" t="str">
        <f t="shared" si="104"/>
        <v/>
      </c>
      <c r="K760" s="205">
        <v>0</v>
      </c>
      <c r="L760" s="201">
        <v>0</v>
      </c>
      <c r="M760" s="202" t="str">
        <f t="shared" si="109"/>
        <v/>
      </c>
      <c r="N760" s="203">
        <v>19</v>
      </c>
      <c r="O760" s="201">
        <v>11</v>
      </c>
      <c r="P760" s="202">
        <f t="shared" si="110"/>
        <v>0.57894736842105265</v>
      </c>
      <c r="Q760" s="202">
        <f t="shared" si="115"/>
        <v>-1</v>
      </c>
      <c r="R760" s="202">
        <f t="shared" si="115"/>
        <v>-1</v>
      </c>
      <c r="S760" s="204" t="str">
        <f t="shared" si="111"/>
        <v/>
      </c>
    </row>
    <row r="761" spans="1:19" ht="15" thickTop="1" thickBot="1" x14ac:dyDescent="0.3">
      <c r="A761" s="206" t="s">
        <v>352</v>
      </c>
      <c r="B761" s="206">
        <v>0</v>
      </c>
      <c r="C761" s="173">
        <v>0</v>
      </c>
      <c r="D761" s="199" t="str">
        <f t="shared" si="107"/>
        <v/>
      </c>
      <c r="E761" s="173">
        <v>0</v>
      </c>
      <c r="F761" s="173">
        <v>0</v>
      </c>
      <c r="G761" s="199" t="str">
        <f t="shared" si="108"/>
        <v/>
      </c>
      <c r="H761" s="199" t="str">
        <f t="shared" si="114"/>
        <v/>
      </c>
      <c r="I761" s="199" t="str">
        <f t="shared" si="114"/>
        <v/>
      </c>
      <c r="J761" s="199" t="str">
        <f t="shared" si="104"/>
        <v/>
      </c>
      <c r="K761" s="173">
        <v>0</v>
      </c>
      <c r="L761" s="173">
        <v>0</v>
      </c>
      <c r="M761" s="199" t="str">
        <f t="shared" si="109"/>
        <v/>
      </c>
      <c r="N761" s="173">
        <v>19</v>
      </c>
      <c r="O761" s="173">
        <v>11</v>
      </c>
      <c r="P761" s="199">
        <f t="shared" si="110"/>
        <v>0.57894736842105265</v>
      </c>
      <c r="Q761" s="199">
        <f t="shared" si="115"/>
        <v>-1</v>
      </c>
      <c r="R761" s="199">
        <f t="shared" si="115"/>
        <v>-1</v>
      </c>
      <c r="S761" s="199" t="str">
        <f t="shared" si="111"/>
        <v/>
      </c>
    </row>
    <row r="762" spans="1:19" ht="16.5" thickTop="1" thickBot="1" x14ac:dyDescent="0.3">
      <c r="A762" s="200" t="s">
        <v>613</v>
      </c>
      <c r="B762" s="280">
        <v>0</v>
      </c>
      <c r="C762" s="201">
        <v>0</v>
      </c>
      <c r="D762" s="202" t="str">
        <f t="shared" si="107"/>
        <v/>
      </c>
      <c r="E762" s="203">
        <v>0</v>
      </c>
      <c r="F762" s="201">
        <v>0</v>
      </c>
      <c r="G762" s="202" t="str">
        <f t="shared" si="108"/>
        <v/>
      </c>
      <c r="H762" s="202" t="str">
        <f t="shared" si="114"/>
        <v/>
      </c>
      <c r="I762" s="202" t="str">
        <f t="shared" si="114"/>
        <v/>
      </c>
      <c r="J762" s="204" t="str">
        <f t="shared" si="104"/>
        <v/>
      </c>
      <c r="K762" s="205">
        <v>67</v>
      </c>
      <c r="L762" s="201">
        <v>41</v>
      </c>
      <c r="M762" s="202">
        <f t="shared" si="109"/>
        <v>0.61194029850746268</v>
      </c>
      <c r="N762" s="203">
        <v>0</v>
      </c>
      <c r="O762" s="201">
        <v>0</v>
      </c>
      <c r="P762" s="202" t="str">
        <f t="shared" si="110"/>
        <v/>
      </c>
      <c r="Q762" s="202" t="str">
        <f t="shared" si="115"/>
        <v/>
      </c>
      <c r="R762" s="202" t="str">
        <f t="shared" si="115"/>
        <v/>
      </c>
      <c r="S762" s="204" t="str">
        <f t="shared" si="111"/>
        <v/>
      </c>
    </row>
    <row r="763" spans="1:19" ht="15" thickTop="1" thickBot="1" x14ac:dyDescent="0.3">
      <c r="A763" s="206" t="s">
        <v>358</v>
      </c>
      <c r="B763" s="206">
        <v>0</v>
      </c>
      <c r="C763" s="173">
        <v>0</v>
      </c>
      <c r="D763" s="199" t="str">
        <f t="shared" si="107"/>
        <v/>
      </c>
      <c r="E763" s="173">
        <v>0</v>
      </c>
      <c r="F763" s="173">
        <v>0</v>
      </c>
      <c r="G763" s="199" t="str">
        <f t="shared" si="108"/>
        <v/>
      </c>
      <c r="H763" s="199" t="str">
        <f t="shared" si="114"/>
        <v/>
      </c>
      <c r="I763" s="199" t="str">
        <f t="shared" si="114"/>
        <v/>
      </c>
      <c r="J763" s="199" t="str">
        <f t="shared" si="104"/>
        <v/>
      </c>
      <c r="K763" s="173">
        <v>67</v>
      </c>
      <c r="L763" s="173">
        <v>41</v>
      </c>
      <c r="M763" s="199">
        <f t="shared" si="109"/>
        <v>0.61194029850746268</v>
      </c>
      <c r="N763" s="173">
        <v>0</v>
      </c>
      <c r="O763" s="173">
        <v>0</v>
      </c>
      <c r="P763" s="199" t="str">
        <f t="shared" si="110"/>
        <v/>
      </c>
      <c r="Q763" s="199" t="str">
        <f t="shared" si="115"/>
        <v/>
      </c>
      <c r="R763" s="199" t="str">
        <f t="shared" si="115"/>
        <v/>
      </c>
      <c r="S763" s="199" t="str">
        <f t="shared" si="111"/>
        <v/>
      </c>
    </row>
    <row r="764" spans="1:19" ht="16.5" thickTop="1" thickBot="1" x14ac:dyDescent="0.3">
      <c r="A764" s="200" t="s">
        <v>531</v>
      </c>
      <c r="B764" s="280">
        <v>0</v>
      </c>
      <c r="C764" s="201">
        <v>0</v>
      </c>
      <c r="D764" s="202" t="str">
        <f t="shared" si="107"/>
        <v/>
      </c>
      <c r="E764" s="203">
        <v>19</v>
      </c>
      <c r="F764" s="201">
        <v>0</v>
      </c>
      <c r="G764" s="202">
        <f t="shared" si="108"/>
        <v>0</v>
      </c>
      <c r="H764" s="202">
        <f t="shared" si="114"/>
        <v>-1</v>
      </c>
      <c r="I764" s="202" t="str">
        <f t="shared" si="114"/>
        <v/>
      </c>
      <c r="J764" s="204" t="str">
        <f t="shared" si="104"/>
        <v/>
      </c>
      <c r="K764" s="205">
        <v>0</v>
      </c>
      <c r="L764" s="201">
        <v>0</v>
      </c>
      <c r="M764" s="202" t="str">
        <f t="shared" si="109"/>
        <v/>
      </c>
      <c r="N764" s="203">
        <v>38</v>
      </c>
      <c r="O764" s="201">
        <v>0</v>
      </c>
      <c r="P764" s="202">
        <f t="shared" si="110"/>
        <v>0</v>
      </c>
      <c r="Q764" s="202">
        <f t="shared" si="115"/>
        <v>-1</v>
      </c>
      <c r="R764" s="202" t="str">
        <f t="shared" si="115"/>
        <v/>
      </c>
      <c r="S764" s="204" t="str">
        <f t="shared" si="111"/>
        <v/>
      </c>
    </row>
    <row r="765" spans="1:19" ht="15" thickTop="1" thickBot="1" x14ac:dyDescent="0.3">
      <c r="A765" s="206" t="s">
        <v>351</v>
      </c>
      <c r="B765" s="206">
        <v>0</v>
      </c>
      <c r="C765" s="173">
        <v>0</v>
      </c>
      <c r="D765" s="199" t="str">
        <f t="shared" si="107"/>
        <v/>
      </c>
      <c r="E765" s="173">
        <v>19</v>
      </c>
      <c r="F765" s="173">
        <v>0</v>
      </c>
      <c r="G765" s="199">
        <f t="shared" si="108"/>
        <v>0</v>
      </c>
      <c r="H765" s="199">
        <f t="shared" si="114"/>
        <v>-1</v>
      </c>
      <c r="I765" s="199" t="str">
        <f t="shared" si="114"/>
        <v/>
      </c>
      <c r="J765" s="199" t="str">
        <f t="shared" si="104"/>
        <v/>
      </c>
      <c r="K765" s="173">
        <v>0</v>
      </c>
      <c r="L765" s="173">
        <v>0</v>
      </c>
      <c r="M765" s="199" t="str">
        <f t="shared" si="109"/>
        <v/>
      </c>
      <c r="N765" s="173">
        <v>38</v>
      </c>
      <c r="O765" s="173">
        <v>0</v>
      </c>
      <c r="P765" s="199">
        <f t="shared" si="110"/>
        <v>0</v>
      </c>
      <c r="Q765" s="199">
        <f t="shared" si="115"/>
        <v>-1</v>
      </c>
      <c r="R765" s="199" t="str">
        <f t="shared" si="115"/>
        <v/>
      </c>
      <c r="S765" s="199" t="str">
        <f t="shared" si="111"/>
        <v/>
      </c>
    </row>
    <row r="766" spans="1:19" ht="16.5" thickTop="1" thickBot="1" x14ac:dyDescent="0.3">
      <c r="A766" s="200" t="s">
        <v>533</v>
      </c>
      <c r="B766" s="280">
        <v>0</v>
      </c>
      <c r="C766" s="201">
        <v>0</v>
      </c>
      <c r="D766" s="202" t="str">
        <f t="shared" si="107"/>
        <v/>
      </c>
      <c r="E766" s="203">
        <v>0</v>
      </c>
      <c r="F766" s="201">
        <v>0</v>
      </c>
      <c r="G766" s="202" t="str">
        <f t="shared" si="108"/>
        <v/>
      </c>
      <c r="H766" s="202" t="str">
        <f t="shared" si="114"/>
        <v/>
      </c>
      <c r="I766" s="202" t="str">
        <f t="shared" si="114"/>
        <v/>
      </c>
      <c r="J766" s="204" t="str">
        <f t="shared" si="104"/>
        <v/>
      </c>
      <c r="K766" s="205">
        <v>0</v>
      </c>
      <c r="L766" s="201">
        <v>0</v>
      </c>
      <c r="M766" s="202" t="str">
        <f t="shared" si="109"/>
        <v/>
      </c>
      <c r="N766" s="203">
        <v>57</v>
      </c>
      <c r="O766" s="201">
        <v>37</v>
      </c>
      <c r="P766" s="202">
        <f t="shared" si="110"/>
        <v>0.64912280701754388</v>
      </c>
      <c r="Q766" s="202">
        <f t="shared" si="115"/>
        <v>-1</v>
      </c>
      <c r="R766" s="202">
        <f t="shared" si="115"/>
        <v>-1</v>
      </c>
      <c r="S766" s="204" t="str">
        <f t="shared" si="111"/>
        <v/>
      </c>
    </row>
    <row r="767" spans="1:19" ht="14.25" thickTop="1" x14ac:dyDescent="0.25">
      <c r="A767" s="206" t="s">
        <v>351</v>
      </c>
      <c r="B767" s="206">
        <v>0</v>
      </c>
      <c r="C767" s="173">
        <v>0</v>
      </c>
      <c r="D767" s="199" t="str">
        <f t="shared" si="107"/>
        <v/>
      </c>
      <c r="E767" s="173">
        <v>0</v>
      </c>
      <c r="F767" s="173">
        <v>0</v>
      </c>
      <c r="G767" s="199" t="str">
        <f t="shared" si="108"/>
        <v/>
      </c>
      <c r="H767" s="199" t="str">
        <f t="shared" si="114"/>
        <v/>
      </c>
      <c r="I767" s="199" t="str">
        <f t="shared" si="114"/>
        <v/>
      </c>
      <c r="J767" s="199" t="str">
        <f t="shared" si="104"/>
        <v/>
      </c>
      <c r="K767" s="173">
        <v>0</v>
      </c>
      <c r="L767" s="173">
        <v>0</v>
      </c>
      <c r="M767" s="199" t="str">
        <f t="shared" si="109"/>
        <v/>
      </c>
      <c r="N767" s="173">
        <v>19</v>
      </c>
      <c r="O767" s="173">
        <v>0</v>
      </c>
      <c r="P767" s="199">
        <f t="shared" si="110"/>
        <v>0</v>
      </c>
      <c r="Q767" s="199">
        <f t="shared" si="115"/>
        <v>-1</v>
      </c>
      <c r="R767" s="199" t="str">
        <f t="shared" si="115"/>
        <v/>
      </c>
      <c r="S767" s="199" t="str">
        <f t="shared" si="111"/>
        <v/>
      </c>
    </row>
    <row r="768" spans="1:19" ht="14.25" thickBot="1" x14ac:dyDescent="0.3">
      <c r="A768" s="206" t="s">
        <v>352</v>
      </c>
      <c r="B768" s="206">
        <v>0</v>
      </c>
      <c r="C768" s="173">
        <v>0</v>
      </c>
      <c r="D768" s="199" t="str">
        <f t="shared" si="107"/>
        <v/>
      </c>
      <c r="E768" s="173">
        <v>0</v>
      </c>
      <c r="F768" s="173">
        <v>0</v>
      </c>
      <c r="G768" s="199" t="str">
        <f t="shared" si="108"/>
        <v/>
      </c>
      <c r="H768" s="199" t="str">
        <f t="shared" ref="H768:I781" si="116">IFERROR(B768/E768-1,"")</f>
        <v/>
      </c>
      <c r="I768" s="199" t="str">
        <f t="shared" si="116"/>
        <v/>
      </c>
      <c r="J768" s="199" t="str">
        <f t="shared" si="104"/>
        <v/>
      </c>
      <c r="K768" s="173">
        <v>0</v>
      </c>
      <c r="L768" s="173">
        <v>0</v>
      </c>
      <c r="M768" s="199" t="str">
        <f t="shared" si="109"/>
        <v/>
      </c>
      <c r="N768" s="173">
        <v>38</v>
      </c>
      <c r="O768" s="173">
        <v>37</v>
      </c>
      <c r="P768" s="199">
        <f t="shared" si="110"/>
        <v>0.97368421052631582</v>
      </c>
      <c r="Q768" s="199">
        <f t="shared" ref="Q768:R781" si="117">IFERROR(K768/N768-1,"")</f>
        <v>-1</v>
      </c>
      <c r="R768" s="199">
        <f t="shared" si="117"/>
        <v>-1</v>
      </c>
      <c r="S768" s="199" t="str">
        <f t="shared" si="111"/>
        <v/>
      </c>
    </row>
    <row r="769" spans="1:19" ht="16.5" thickTop="1" thickBot="1" x14ac:dyDescent="0.3">
      <c r="A769" s="200" t="s">
        <v>501</v>
      </c>
      <c r="B769" s="280">
        <v>0</v>
      </c>
      <c r="C769" s="201">
        <v>0</v>
      </c>
      <c r="D769" s="202" t="str">
        <f t="shared" si="107"/>
        <v/>
      </c>
      <c r="E769" s="203">
        <v>0</v>
      </c>
      <c r="F769" s="201">
        <v>0</v>
      </c>
      <c r="G769" s="202" t="str">
        <f t="shared" si="108"/>
        <v/>
      </c>
      <c r="H769" s="202" t="str">
        <f t="shared" si="116"/>
        <v/>
      </c>
      <c r="I769" s="202" t="str">
        <f t="shared" si="116"/>
        <v/>
      </c>
      <c r="J769" s="204" t="str">
        <f t="shared" si="104"/>
        <v/>
      </c>
      <c r="K769" s="205">
        <v>50</v>
      </c>
      <c r="L769" s="201">
        <v>19</v>
      </c>
      <c r="M769" s="202">
        <f t="shared" si="109"/>
        <v>0.38</v>
      </c>
      <c r="N769" s="203">
        <v>200</v>
      </c>
      <c r="O769" s="201">
        <v>84</v>
      </c>
      <c r="P769" s="202">
        <f t="shared" si="110"/>
        <v>0.42</v>
      </c>
      <c r="Q769" s="202">
        <f t="shared" si="117"/>
        <v>-0.75</v>
      </c>
      <c r="R769" s="202">
        <f t="shared" si="117"/>
        <v>-0.77380952380952384</v>
      </c>
      <c r="S769" s="204">
        <f t="shared" si="111"/>
        <v>-3.999999999999998E-2</v>
      </c>
    </row>
    <row r="770" spans="1:19" ht="15" thickTop="1" thickBot="1" x14ac:dyDescent="0.3">
      <c r="A770" s="206" t="s">
        <v>350</v>
      </c>
      <c r="B770" s="206">
        <v>0</v>
      </c>
      <c r="C770" s="173">
        <v>0</v>
      </c>
      <c r="D770" s="199" t="str">
        <f t="shared" si="107"/>
        <v/>
      </c>
      <c r="E770" s="173">
        <v>0</v>
      </c>
      <c r="F770" s="173">
        <v>0</v>
      </c>
      <c r="G770" s="199" t="str">
        <f t="shared" si="108"/>
        <v/>
      </c>
      <c r="H770" s="199" t="str">
        <f t="shared" si="116"/>
        <v/>
      </c>
      <c r="I770" s="199" t="str">
        <f t="shared" si="116"/>
        <v/>
      </c>
      <c r="J770" s="199" t="str">
        <f t="shared" ref="J770:J781" si="118">IFERROR(D770-G770,"")</f>
        <v/>
      </c>
      <c r="K770" s="173">
        <v>50</v>
      </c>
      <c r="L770" s="173">
        <v>19</v>
      </c>
      <c r="M770" s="199">
        <f t="shared" si="109"/>
        <v>0.38</v>
      </c>
      <c r="N770" s="173">
        <v>200</v>
      </c>
      <c r="O770" s="173">
        <v>84</v>
      </c>
      <c r="P770" s="199">
        <f t="shared" si="110"/>
        <v>0.42</v>
      </c>
      <c r="Q770" s="199">
        <f t="shared" si="117"/>
        <v>-0.75</v>
      </c>
      <c r="R770" s="199">
        <f t="shared" si="117"/>
        <v>-0.77380952380952384</v>
      </c>
      <c r="S770" s="199">
        <f t="shared" si="111"/>
        <v>-3.999999999999998E-2</v>
      </c>
    </row>
    <row r="771" spans="1:19" ht="16.5" thickTop="1" thickBot="1" x14ac:dyDescent="0.3">
      <c r="A771" s="200" t="s">
        <v>338</v>
      </c>
      <c r="B771" s="280">
        <v>0</v>
      </c>
      <c r="C771" s="201">
        <v>0</v>
      </c>
      <c r="D771" s="202" t="str">
        <f t="shared" si="107"/>
        <v/>
      </c>
      <c r="E771" s="203">
        <v>0</v>
      </c>
      <c r="F771" s="201">
        <v>0</v>
      </c>
      <c r="G771" s="202" t="str">
        <f t="shared" si="108"/>
        <v/>
      </c>
      <c r="H771" s="202" t="str">
        <f t="shared" si="116"/>
        <v/>
      </c>
      <c r="I771" s="202" t="str">
        <f t="shared" si="116"/>
        <v/>
      </c>
      <c r="J771" s="204" t="str">
        <f t="shared" si="118"/>
        <v/>
      </c>
      <c r="K771" s="205">
        <v>38</v>
      </c>
      <c r="L771" s="201">
        <v>17</v>
      </c>
      <c r="M771" s="202">
        <f t="shared" si="109"/>
        <v>0.44736842105263158</v>
      </c>
      <c r="N771" s="203">
        <v>38</v>
      </c>
      <c r="O771" s="201">
        <v>0</v>
      </c>
      <c r="P771" s="202">
        <f t="shared" si="110"/>
        <v>0</v>
      </c>
      <c r="Q771" s="202">
        <f t="shared" si="117"/>
        <v>0</v>
      </c>
      <c r="R771" s="202" t="str">
        <f t="shared" si="117"/>
        <v/>
      </c>
      <c r="S771" s="204">
        <f t="shared" si="111"/>
        <v>0.44736842105263158</v>
      </c>
    </row>
    <row r="772" spans="1:19" ht="14.25" thickTop="1" x14ac:dyDescent="0.25">
      <c r="A772" s="206" t="s">
        <v>351</v>
      </c>
      <c r="B772" s="206">
        <v>0</v>
      </c>
      <c r="C772" s="173">
        <v>0</v>
      </c>
      <c r="D772" s="199" t="str">
        <f t="shared" si="107"/>
        <v/>
      </c>
      <c r="E772" s="173">
        <v>0</v>
      </c>
      <c r="F772" s="173">
        <v>0</v>
      </c>
      <c r="G772" s="199" t="str">
        <f t="shared" si="108"/>
        <v/>
      </c>
      <c r="H772" s="199" t="str">
        <f t="shared" si="116"/>
        <v/>
      </c>
      <c r="I772" s="199" t="str">
        <f t="shared" si="116"/>
        <v/>
      </c>
      <c r="J772" s="199" t="str">
        <f t="shared" si="118"/>
        <v/>
      </c>
      <c r="K772" s="173">
        <v>38</v>
      </c>
      <c r="L772" s="173">
        <v>17</v>
      </c>
      <c r="M772" s="199">
        <f t="shared" si="109"/>
        <v>0.44736842105263158</v>
      </c>
      <c r="N772" s="173">
        <v>0</v>
      </c>
      <c r="O772" s="173">
        <v>0</v>
      </c>
      <c r="P772" s="199" t="str">
        <f t="shared" si="110"/>
        <v/>
      </c>
      <c r="Q772" s="199" t="str">
        <f t="shared" si="117"/>
        <v/>
      </c>
      <c r="R772" s="199" t="str">
        <f t="shared" si="117"/>
        <v/>
      </c>
      <c r="S772" s="199" t="str">
        <f t="shared" si="111"/>
        <v/>
      </c>
    </row>
    <row r="773" spans="1:19" ht="14.25" thickBot="1" x14ac:dyDescent="0.3">
      <c r="A773" s="206" t="s">
        <v>352</v>
      </c>
      <c r="B773" s="206">
        <v>0</v>
      </c>
      <c r="C773" s="173">
        <v>0</v>
      </c>
      <c r="D773" s="199" t="str">
        <f t="shared" si="107"/>
        <v/>
      </c>
      <c r="E773" s="173">
        <v>0</v>
      </c>
      <c r="F773" s="173">
        <v>0</v>
      </c>
      <c r="G773" s="199" t="str">
        <f t="shared" si="108"/>
        <v/>
      </c>
      <c r="H773" s="199" t="str">
        <f t="shared" si="116"/>
        <v/>
      </c>
      <c r="I773" s="199" t="str">
        <f t="shared" si="116"/>
        <v/>
      </c>
      <c r="J773" s="199" t="str">
        <f t="shared" si="118"/>
        <v/>
      </c>
      <c r="K773" s="173">
        <v>0</v>
      </c>
      <c r="L773" s="173">
        <v>0</v>
      </c>
      <c r="M773" s="199" t="str">
        <f t="shared" si="109"/>
        <v/>
      </c>
      <c r="N773" s="173">
        <v>38</v>
      </c>
      <c r="O773" s="173">
        <v>0</v>
      </c>
      <c r="P773" s="199">
        <f t="shared" si="110"/>
        <v>0</v>
      </c>
      <c r="Q773" s="199">
        <f t="shared" si="117"/>
        <v>-1</v>
      </c>
      <c r="R773" s="199" t="str">
        <f t="shared" si="117"/>
        <v/>
      </c>
      <c r="S773" s="199" t="str">
        <f t="shared" si="111"/>
        <v/>
      </c>
    </row>
    <row r="774" spans="1:19" ht="16.5" thickTop="1" thickBot="1" x14ac:dyDescent="0.3">
      <c r="A774" s="200" t="s">
        <v>500</v>
      </c>
      <c r="B774" s="280">
        <v>0</v>
      </c>
      <c r="C774" s="201">
        <v>0</v>
      </c>
      <c r="D774" s="202" t="str">
        <f t="shared" si="107"/>
        <v/>
      </c>
      <c r="E774" s="203">
        <v>0</v>
      </c>
      <c r="F774" s="201">
        <v>0</v>
      </c>
      <c r="G774" s="202" t="str">
        <f t="shared" si="108"/>
        <v/>
      </c>
      <c r="H774" s="202" t="str">
        <f t="shared" si="116"/>
        <v/>
      </c>
      <c r="I774" s="202" t="str">
        <f t="shared" si="116"/>
        <v/>
      </c>
      <c r="J774" s="204" t="str">
        <f t="shared" si="118"/>
        <v/>
      </c>
      <c r="K774" s="205">
        <v>68</v>
      </c>
      <c r="L774" s="201">
        <v>33</v>
      </c>
      <c r="M774" s="202">
        <f t="shared" si="109"/>
        <v>0.48529411764705882</v>
      </c>
      <c r="N774" s="203">
        <v>38</v>
      </c>
      <c r="O774" s="201">
        <v>0</v>
      </c>
      <c r="P774" s="202">
        <f t="shared" si="110"/>
        <v>0</v>
      </c>
      <c r="Q774" s="202">
        <f t="shared" si="117"/>
        <v>0.78947368421052633</v>
      </c>
      <c r="R774" s="202" t="str">
        <f t="shared" si="117"/>
        <v/>
      </c>
      <c r="S774" s="204">
        <f t="shared" si="111"/>
        <v>0.48529411764705882</v>
      </c>
    </row>
    <row r="775" spans="1:19" ht="14.25" thickTop="1" x14ac:dyDescent="0.25">
      <c r="A775" s="206" t="s">
        <v>84</v>
      </c>
      <c r="B775" s="206">
        <v>0</v>
      </c>
      <c r="C775" s="173">
        <v>0</v>
      </c>
      <c r="D775" s="199" t="str">
        <f t="shared" si="107"/>
        <v/>
      </c>
      <c r="E775" s="173">
        <v>0</v>
      </c>
      <c r="F775" s="173">
        <v>0</v>
      </c>
      <c r="G775" s="199" t="str">
        <f t="shared" si="108"/>
        <v/>
      </c>
      <c r="H775" s="199" t="str">
        <f t="shared" si="116"/>
        <v/>
      </c>
      <c r="I775" s="199" t="str">
        <f t="shared" si="116"/>
        <v/>
      </c>
      <c r="J775" s="199" t="str">
        <f t="shared" si="118"/>
        <v/>
      </c>
      <c r="K775" s="173">
        <v>68</v>
      </c>
      <c r="L775" s="173">
        <v>33</v>
      </c>
      <c r="M775" s="199">
        <f t="shared" si="109"/>
        <v>0.48529411764705882</v>
      </c>
      <c r="N775" s="173">
        <v>0</v>
      </c>
      <c r="O775" s="173">
        <v>0</v>
      </c>
      <c r="P775" s="199" t="str">
        <f t="shared" si="110"/>
        <v/>
      </c>
      <c r="Q775" s="199" t="str">
        <f t="shared" si="117"/>
        <v/>
      </c>
      <c r="R775" s="199" t="str">
        <f t="shared" si="117"/>
        <v/>
      </c>
      <c r="S775" s="199" t="str">
        <f t="shared" si="111"/>
        <v/>
      </c>
    </row>
    <row r="776" spans="1:19" ht="14.25" thickBot="1" x14ac:dyDescent="0.3">
      <c r="A776" s="206" t="s">
        <v>352</v>
      </c>
      <c r="B776" s="206">
        <v>0</v>
      </c>
      <c r="C776" s="173">
        <v>0</v>
      </c>
      <c r="D776" s="199" t="str">
        <f t="shared" si="107"/>
        <v/>
      </c>
      <c r="E776" s="173">
        <v>0</v>
      </c>
      <c r="F776" s="173">
        <v>0</v>
      </c>
      <c r="G776" s="199" t="str">
        <f t="shared" si="108"/>
        <v/>
      </c>
      <c r="H776" s="199" t="str">
        <f t="shared" si="116"/>
        <v/>
      </c>
      <c r="I776" s="199" t="str">
        <f t="shared" si="116"/>
        <v/>
      </c>
      <c r="J776" s="199" t="str">
        <f t="shared" si="118"/>
        <v/>
      </c>
      <c r="K776" s="173">
        <v>0</v>
      </c>
      <c r="L776" s="173">
        <v>0</v>
      </c>
      <c r="M776" s="199" t="str">
        <f t="shared" si="109"/>
        <v/>
      </c>
      <c r="N776" s="173">
        <v>38</v>
      </c>
      <c r="O776" s="173">
        <v>0</v>
      </c>
      <c r="P776" s="199">
        <f t="shared" si="110"/>
        <v>0</v>
      </c>
      <c r="Q776" s="199">
        <f t="shared" si="117"/>
        <v>-1</v>
      </c>
      <c r="R776" s="199" t="str">
        <f t="shared" si="117"/>
        <v/>
      </c>
      <c r="S776" s="199" t="str">
        <f t="shared" si="111"/>
        <v/>
      </c>
    </row>
    <row r="777" spans="1:19" ht="16.5" thickTop="1" thickBot="1" x14ac:dyDescent="0.3">
      <c r="A777" s="200" t="s">
        <v>535</v>
      </c>
      <c r="B777" s="280">
        <v>0</v>
      </c>
      <c r="C777" s="201">
        <v>0</v>
      </c>
      <c r="D777" s="202" t="str">
        <f t="shared" ref="D777:D781" si="119">IFERROR(C777/B777,"")</f>
        <v/>
      </c>
      <c r="E777" s="203">
        <v>0</v>
      </c>
      <c r="F777" s="201">
        <v>0</v>
      </c>
      <c r="G777" s="202" t="str">
        <f t="shared" ref="G777:G781" si="120">IFERROR(F777/E777,"")</f>
        <v/>
      </c>
      <c r="H777" s="202" t="str">
        <f t="shared" si="116"/>
        <v/>
      </c>
      <c r="I777" s="202" t="str">
        <f t="shared" si="116"/>
        <v/>
      </c>
      <c r="J777" s="204" t="str">
        <f t="shared" si="118"/>
        <v/>
      </c>
      <c r="K777" s="205">
        <v>57</v>
      </c>
      <c r="L777" s="201">
        <v>5</v>
      </c>
      <c r="M777" s="202">
        <f t="shared" ref="M777:M781" si="121">IFERROR(L777/K777,"")</f>
        <v>8.771929824561403E-2</v>
      </c>
      <c r="N777" s="203">
        <v>49</v>
      </c>
      <c r="O777" s="201">
        <v>15</v>
      </c>
      <c r="P777" s="202">
        <f t="shared" ref="P777:P781" si="122">IFERROR(O777/N777,"")</f>
        <v>0.30612244897959184</v>
      </c>
      <c r="Q777" s="202">
        <f t="shared" si="117"/>
        <v>0.16326530612244894</v>
      </c>
      <c r="R777" s="202">
        <f t="shared" si="117"/>
        <v>-0.66666666666666674</v>
      </c>
      <c r="S777" s="204">
        <f t="shared" ref="S777:S781" si="123">IFERROR(M777-P777,"")</f>
        <v>-0.21840315073397781</v>
      </c>
    </row>
    <row r="778" spans="1:19" ht="15" thickTop="1" thickBot="1" x14ac:dyDescent="0.3">
      <c r="A778" s="206" t="s">
        <v>351</v>
      </c>
      <c r="B778" s="206">
        <v>0</v>
      </c>
      <c r="C778" s="173">
        <v>0</v>
      </c>
      <c r="D778" s="199" t="str">
        <f t="shared" si="119"/>
        <v/>
      </c>
      <c r="E778" s="173">
        <v>0</v>
      </c>
      <c r="F778" s="173">
        <v>0</v>
      </c>
      <c r="G778" s="199" t="str">
        <f t="shared" si="120"/>
        <v/>
      </c>
      <c r="H778" s="199" t="str">
        <f t="shared" si="116"/>
        <v/>
      </c>
      <c r="I778" s="199" t="str">
        <f t="shared" si="116"/>
        <v/>
      </c>
      <c r="J778" s="199" t="str">
        <f t="shared" si="118"/>
        <v/>
      </c>
      <c r="K778" s="173">
        <v>57</v>
      </c>
      <c r="L778" s="173">
        <v>5</v>
      </c>
      <c r="M778" s="199">
        <f t="shared" si="121"/>
        <v>8.771929824561403E-2</v>
      </c>
      <c r="N778" s="173">
        <v>49</v>
      </c>
      <c r="O778" s="173">
        <v>15</v>
      </c>
      <c r="P778" s="199">
        <f t="shared" si="122"/>
        <v>0.30612244897959184</v>
      </c>
      <c r="Q778" s="199">
        <f t="shared" si="117"/>
        <v>0.16326530612244894</v>
      </c>
      <c r="R778" s="199">
        <f t="shared" si="117"/>
        <v>-0.66666666666666674</v>
      </c>
      <c r="S778" s="199">
        <f t="shared" si="123"/>
        <v>-0.21840315073397781</v>
      </c>
    </row>
    <row r="779" spans="1:19" ht="16.5" thickTop="1" thickBot="1" x14ac:dyDescent="0.3">
      <c r="A779" s="200" t="s">
        <v>611</v>
      </c>
      <c r="B779" s="280">
        <v>0</v>
      </c>
      <c r="C779" s="201">
        <v>0</v>
      </c>
      <c r="D779" s="202" t="str">
        <f t="shared" si="119"/>
        <v/>
      </c>
      <c r="E779" s="203">
        <v>0</v>
      </c>
      <c r="F779" s="201">
        <v>0</v>
      </c>
      <c r="G779" s="202" t="str">
        <f t="shared" si="120"/>
        <v/>
      </c>
      <c r="H779" s="202" t="str">
        <f t="shared" si="116"/>
        <v/>
      </c>
      <c r="I779" s="202" t="str">
        <f t="shared" si="116"/>
        <v/>
      </c>
      <c r="J779" s="204" t="str">
        <f t="shared" si="118"/>
        <v/>
      </c>
      <c r="K779" s="205">
        <v>68</v>
      </c>
      <c r="L779" s="201">
        <v>56</v>
      </c>
      <c r="M779" s="202">
        <f t="shared" si="121"/>
        <v>0.82352941176470584</v>
      </c>
      <c r="N779" s="203">
        <v>0</v>
      </c>
      <c r="O779" s="201">
        <v>0</v>
      </c>
      <c r="P779" s="202" t="str">
        <f t="shared" si="122"/>
        <v/>
      </c>
      <c r="Q779" s="202" t="str">
        <f t="shared" si="117"/>
        <v/>
      </c>
      <c r="R779" s="202" t="str">
        <f t="shared" si="117"/>
        <v/>
      </c>
      <c r="S779" s="204" t="str">
        <f t="shared" si="123"/>
        <v/>
      </c>
    </row>
    <row r="780" spans="1:19" ht="15" thickTop="1" thickBot="1" x14ac:dyDescent="0.3">
      <c r="A780" s="206" t="s">
        <v>358</v>
      </c>
      <c r="B780" s="206">
        <v>0</v>
      </c>
      <c r="C780" s="173">
        <v>0</v>
      </c>
      <c r="D780" s="199" t="str">
        <f t="shared" si="119"/>
        <v/>
      </c>
      <c r="E780" s="173">
        <v>0</v>
      </c>
      <c r="F780" s="173">
        <v>0</v>
      </c>
      <c r="G780" s="199" t="str">
        <f t="shared" si="120"/>
        <v/>
      </c>
      <c r="H780" s="199" t="str">
        <f t="shared" si="116"/>
        <v/>
      </c>
      <c r="I780" s="199" t="str">
        <f t="shared" si="116"/>
        <v/>
      </c>
      <c r="J780" s="199" t="str">
        <f t="shared" si="118"/>
        <v/>
      </c>
      <c r="K780" s="173">
        <v>68</v>
      </c>
      <c r="L780" s="173">
        <v>56</v>
      </c>
      <c r="M780" s="199">
        <f t="shared" si="121"/>
        <v>0.82352941176470584</v>
      </c>
      <c r="N780" s="173">
        <v>0</v>
      </c>
      <c r="O780" s="173">
        <v>0</v>
      </c>
      <c r="P780" s="199" t="str">
        <f t="shared" si="122"/>
        <v/>
      </c>
      <c r="Q780" s="199" t="str">
        <f t="shared" si="117"/>
        <v/>
      </c>
      <c r="R780" s="199" t="str">
        <f t="shared" si="117"/>
        <v/>
      </c>
      <c r="S780" s="199" t="str">
        <f t="shared" si="123"/>
        <v/>
      </c>
    </row>
    <row r="781" spans="1:19" ht="16.5" thickTop="1" thickBot="1" x14ac:dyDescent="0.3">
      <c r="A781" s="200" t="s">
        <v>422</v>
      </c>
      <c r="B781" s="280">
        <v>0</v>
      </c>
      <c r="C781" s="201">
        <v>0</v>
      </c>
      <c r="D781" s="202" t="str">
        <f t="shared" si="119"/>
        <v/>
      </c>
      <c r="E781" s="203">
        <v>0</v>
      </c>
      <c r="F781" s="201">
        <v>0</v>
      </c>
      <c r="G781" s="202" t="str">
        <f t="shared" si="120"/>
        <v/>
      </c>
      <c r="H781" s="202" t="str">
        <f t="shared" si="116"/>
        <v/>
      </c>
      <c r="I781" s="202" t="str">
        <f t="shared" si="116"/>
        <v/>
      </c>
      <c r="J781" s="204" t="str">
        <f t="shared" si="118"/>
        <v/>
      </c>
      <c r="K781" s="205">
        <v>0</v>
      </c>
      <c r="L781" s="201">
        <v>0</v>
      </c>
      <c r="M781" s="202" t="str">
        <f t="shared" si="121"/>
        <v/>
      </c>
      <c r="N781" s="203">
        <v>2</v>
      </c>
      <c r="O781" s="201">
        <v>2</v>
      </c>
      <c r="P781" s="202">
        <f t="shared" si="122"/>
        <v>1</v>
      </c>
      <c r="Q781" s="202">
        <f t="shared" si="117"/>
        <v>-1</v>
      </c>
      <c r="R781" s="202">
        <f t="shared" si="117"/>
        <v>-1</v>
      </c>
      <c r="S781" s="204" t="str">
        <f t="shared" si="123"/>
        <v/>
      </c>
    </row>
    <row r="782" spans="1:19" ht="15" thickTop="1" thickBot="1" x14ac:dyDescent="0.3">
      <c r="A782" s="206" t="s">
        <v>351</v>
      </c>
      <c r="B782" s="206">
        <v>0</v>
      </c>
      <c r="C782" s="173">
        <v>0</v>
      </c>
      <c r="D782" s="199"/>
      <c r="E782" s="173">
        <v>0</v>
      </c>
      <c r="F782" s="173">
        <v>0</v>
      </c>
      <c r="G782" s="199"/>
      <c r="H782" s="199"/>
      <c r="I782" s="199"/>
      <c r="J782" s="199"/>
      <c r="K782" s="173">
        <v>0</v>
      </c>
      <c r="L782" s="173">
        <v>0</v>
      </c>
      <c r="M782" s="199"/>
      <c r="N782" s="173">
        <v>2</v>
      </c>
      <c r="O782" s="173">
        <v>2</v>
      </c>
      <c r="P782" s="199"/>
      <c r="Q782" s="199"/>
      <c r="R782" s="199"/>
      <c r="S782" s="199"/>
    </row>
    <row r="783" spans="1:19" ht="16.5" thickTop="1" thickBot="1" x14ac:dyDescent="0.3">
      <c r="A783" s="200" t="s">
        <v>537</v>
      </c>
      <c r="B783" s="280">
        <v>0</v>
      </c>
      <c r="C783" s="201">
        <v>0</v>
      </c>
      <c r="D783" s="202"/>
      <c r="E783" s="203">
        <v>0</v>
      </c>
      <c r="F783" s="201">
        <v>0</v>
      </c>
      <c r="G783" s="202"/>
      <c r="H783" s="202"/>
      <c r="I783" s="202"/>
      <c r="J783" s="204"/>
      <c r="K783" s="205">
        <v>19</v>
      </c>
      <c r="L783" s="201">
        <v>1</v>
      </c>
      <c r="M783" s="202"/>
      <c r="N783" s="203">
        <v>19</v>
      </c>
      <c r="O783" s="201">
        <v>6</v>
      </c>
      <c r="P783" s="202"/>
      <c r="Q783" s="202"/>
      <c r="R783" s="202"/>
      <c r="S783" s="204"/>
    </row>
    <row r="784" spans="1:19" ht="14.25" thickTop="1" x14ac:dyDescent="0.25">
      <c r="A784" s="206" t="s">
        <v>351</v>
      </c>
      <c r="B784" s="206">
        <v>0</v>
      </c>
      <c r="C784" s="173">
        <v>0</v>
      </c>
      <c r="D784" s="199"/>
      <c r="E784" s="173">
        <v>0</v>
      </c>
      <c r="F784" s="173">
        <v>0</v>
      </c>
      <c r="G784" s="199"/>
      <c r="H784" s="199"/>
      <c r="I784" s="199"/>
      <c r="J784" s="199"/>
      <c r="K784" s="173">
        <v>19</v>
      </c>
      <c r="L784" s="173">
        <v>1</v>
      </c>
      <c r="M784" s="199"/>
      <c r="N784" s="173">
        <v>0</v>
      </c>
      <c r="O784" s="173">
        <v>0</v>
      </c>
      <c r="P784" s="199"/>
      <c r="Q784" s="199"/>
      <c r="R784" s="199"/>
      <c r="S784" s="199"/>
    </row>
    <row r="785" spans="1:19" ht="14.25" thickBot="1" x14ac:dyDescent="0.3">
      <c r="A785" s="206" t="s">
        <v>352</v>
      </c>
      <c r="B785" s="206">
        <v>0</v>
      </c>
      <c r="C785" s="173">
        <v>0</v>
      </c>
      <c r="D785" s="199"/>
      <c r="E785" s="173">
        <v>0</v>
      </c>
      <c r="F785" s="173">
        <v>0</v>
      </c>
      <c r="G785" s="199"/>
      <c r="H785" s="199"/>
      <c r="I785" s="199"/>
      <c r="J785" s="199"/>
      <c r="K785" s="173">
        <v>0</v>
      </c>
      <c r="L785" s="173">
        <v>0</v>
      </c>
      <c r="M785" s="199"/>
      <c r="N785" s="173">
        <v>19</v>
      </c>
      <c r="O785" s="173">
        <v>6</v>
      </c>
      <c r="P785" s="199"/>
      <c r="Q785" s="199"/>
      <c r="R785" s="199"/>
      <c r="S785" s="199"/>
    </row>
    <row r="786" spans="1:19" ht="16.5" thickTop="1" thickBot="1" x14ac:dyDescent="0.3">
      <c r="A786" s="200" t="s">
        <v>469</v>
      </c>
      <c r="B786" s="280">
        <v>0</v>
      </c>
      <c r="C786" s="201">
        <v>0</v>
      </c>
      <c r="D786" s="202"/>
      <c r="E786" s="203">
        <v>0</v>
      </c>
      <c r="F786" s="201">
        <v>0</v>
      </c>
      <c r="G786" s="202"/>
      <c r="H786" s="202"/>
      <c r="I786" s="202"/>
      <c r="J786" s="204"/>
      <c r="K786" s="205">
        <v>0</v>
      </c>
      <c r="L786" s="201">
        <v>0</v>
      </c>
      <c r="M786" s="202"/>
      <c r="N786" s="203">
        <v>57</v>
      </c>
      <c r="O786" s="201">
        <v>28</v>
      </c>
      <c r="P786" s="202"/>
      <c r="Q786" s="202"/>
      <c r="R786" s="202"/>
      <c r="S786" s="204"/>
    </row>
    <row r="787" spans="1:19" ht="15" thickTop="1" thickBot="1" x14ac:dyDescent="0.3">
      <c r="A787" s="206" t="s">
        <v>352</v>
      </c>
      <c r="B787" s="206">
        <v>0</v>
      </c>
      <c r="C787" s="173">
        <v>0</v>
      </c>
      <c r="D787" s="199"/>
      <c r="E787" s="173">
        <v>0</v>
      </c>
      <c r="F787" s="173">
        <v>0</v>
      </c>
      <c r="G787" s="199"/>
      <c r="H787" s="199"/>
      <c r="I787" s="199"/>
      <c r="J787" s="199"/>
      <c r="K787" s="173">
        <v>0</v>
      </c>
      <c r="L787" s="173">
        <v>0</v>
      </c>
      <c r="M787" s="199"/>
      <c r="N787" s="173">
        <v>57</v>
      </c>
      <c r="O787" s="173">
        <v>28</v>
      </c>
      <c r="P787" s="199"/>
      <c r="Q787" s="199"/>
      <c r="R787" s="199"/>
      <c r="S787" s="199"/>
    </row>
    <row r="788" spans="1:19" ht="16.5" thickTop="1" thickBot="1" x14ac:dyDescent="0.3">
      <c r="A788" s="200" t="s">
        <v>491</v>
      </c>
      <c r="B788" s="280">
        <v>0</v>
      </c>
      <c r="C788" s="201">
        <v>0</v>
      </c>
      <c r="D788" s="202"/>
      <c r="E788" s="203">
        <v>0</v>
      </c>
      <c r="F788" s="201">
        <v>0</v>
      </c>
      <c r="G788" s="202"/>
      <c r="H788" s="202"/>
      <c r="I788" s="202"/>
      <c r="J788" s="204"/>
      <c r="K788" s="205">
        <v>0</v>
      </c>
      <c r="L788" s="201">
        <v>0</v>
      </c>
      <c r="M788" s="202"/>
      <c r="N788" s="203">
        <v>98</v>
      </c>
      <c r="O788" s="201">
        <v>76</v>
      </c>
      <c r="P788" s="202"/>
      <c r="Q788" s="202"/>
      <c r="R788" s="202"/>
      <c r="S788" s="204"/>
    </row>
    <row r="789" spans="1:19" ht="14.25" thickTop="1" x14ac:dyDescent="0.25">
      <c r="A789" s="206" t="s">
        <v>349</v>
      </c>
      <c r="B789" s="206">
        <v>0</v>
      </c>
      <c r="C789" s="173">
        <v>0</v>
      </c>
      <c r="D789" s="199"/>
      <c r="E789" s="173">
        <v>0</v>
      </c>
      <c r="F789" s="173">
        <v>0</v>
      </c>
      <c r="G789" s="199"/>
      <c r="H789" s="199"/>
      <c r="I789" s="199"/>
      <c r="J789" s="199"/>
      <c r="K789" s="173">
        <v>0</v>
      </c>
      <c r="L789" s="173">
        <v>0</v>
      </c>
      <c r="M789" s="199"/>
      <c r="N789" s="173">
        <v>98</v>
      </c>
      <c r="O789" s="173">
        <v>76</v>
      </c>
      <c r="P789" s="199"/>
      <c r="Q789" s="199"/>
      <c r="R789" s="199"/>
      <c r="S789" s="199"/>
    </row>
    <row r="790" spans="1:19" ht="14.25" thickBot="1" x14ac:dyDescent="0.3">
      <c r="A790" s="309" t="s">
        <v>349</v>
      </c>
      <c r="B790" s="309">
        <v>0</v>
      </c>
      <c r="C790" s="310">
        <v>0</v>
      </c>
      <c r="D790" s="311"/>
      <c r="E790" s="310">
        <v>0</v>
      </c>
      <c r="F790" s="310">
        <v>0</v>
      </c>
      <c r="G790" s="311"/>
      <c r="H790" s="311"/>
      <c r="I790" s="311"/>
      <c r="J790" s="311"/>
      <c r="K790" s="310">
        <v>0</v>
      </c>
      <c r="L790" s="310">
        <v>0</v>
      </c>
      <c r="M790" s="311"/>
      <c r="N790" s="310">
        <v>98</v>
      </c>
      <c r="O790" s="310">
        <v>76</v>
      </c>
      <c r="P790" s="311"/>
      <c r="Q790" s="311"/>
      <c r="R790" s="311"/>
      <c r="S790" s="311"/>
    </row>
    <row r="791" spans="1:19" ht="14.2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hyperlinks>
    <hyperlink ref="A1:B1" location="INDICE!A1" display="Volver al Indice" xr:uid="{00000000-0004-0000-04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10"/>
  <sheetViews>
    <sheetView zoomScale="90" zoomScaleNormal="90" workbookViewId="0">
      <selection activeCell="N1" sqref="N1"/>
    </sheetView>
  </sheetViews>
  <sheetFormatPr baseColWidth="10" defaultRowHeight="15" x14ac:dyDescent="0.25"/>
  <cols>
    <col min="1" max="1" width="21.7109375" style="109" customWidth="1"/>
    <col min="2" max="2" width="12.140625" style="109" bestFit="1" customWidth="1"/>
    <col min="3" max="3" width="13.140625" style="109" customWidth="1"/>
    <col min="4" max="4" width="11.7109375" style="109" customWidth="1"/>
    <col min="5" max="6" width="11.140625" style="109" bestFit="1" customWidth="1"/>
    <col min="7" max="7" width="10.5703125" style="109" customWidth="1"/>
    <col min="8" max="9" width="13.7109375" style="109" bestFit="1" customWidth="1"/>
    <col min="10" max="10" width="11.28515625" style="109" bestFit="1" customWidth="1"/>
    <col min="11" max="11" width="12.42578125" style="109" bestFit="1" customWidth="1"/>
    <col min="12" max="12" width="12.7109375" style="109" bestFit="1" customWidth="1"/>
    <col min="13" max="13" width="11.140625" style="109" customWidth="1"/>
    <col min="14" max="15" width="12.7109375" style="109" bestFit="1" customWidth="1"/>
    <col min="16" max="16" width="11.140625" style="109" customWidth="1"/>
    <col min="17" max="18" width="14.28515625" style="109" bestFit="1" customWidth="1"/>
    <col min="19" max="19" width="9.85546875" style="109" bestFit="1" customWidth="1"/>
    <col min="20" max="20" width="11.42578125" style="109"/>
  </cols>
  <sheetData>
    <row r="1" spans="1:20" ht="16.5" thickBot="1" x14ac:dyDescent="0.3">
      <c r="A1" s="392" t="s">
        <v>25</v>
      </c>
      <c r="B1" s="393"/>
    </row>
    <row r="2" spans="1:20" ht="15.75" thickBot="1" x14ac:dyDescent="0.3"/>
    <row r="3" spans="1:20" ht="21" thickTop="1" x14ac:dyDescent="0.25">
      <c r="A3" s="406" t="s">
        <v>170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8"/>
      <c r="T3" s="174"/>
    </row>
    <row r="4" spans="1:20" ht="19.5" thickBot="1" x14ac:dyDescent="0.3">
      <c r="A4" s="397" t="s">
        <v>171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9"/>
      <c r="T4" s="174"/>
    </row>
    <row r="5" spans="1:20" ht="19.5" thickTop="1" thickBot="1" x14ac:dyDescent="0.3">
      <c r="A5" s="389" t="s">
        <v>172</v>
      </c>
      <c r="B5" s="374" t="s">
        <v>73</v>
      </c>
      <c r="C5" s="374"/>
      <c r="D5" s="374"/>
      <c r="E5" s="374"/>
      <c r="F5" s="374"/>
      <c r="G5" s="374"/>
      <c r="H5" s="374"/>
      <c r="I5" s="374"/>
      <c r="J5" s="375"/>
      <c r="K5" s="376" t="s">
        <v>74</v>
      </c>
      <c r="L5" s="374"/>
      <c r="M5" s="374"/>
      <c r="N5" s="374"/>
      <c r="O5" s="374"/>
      <c r="P5" s="374"/>
      <c r="Q5" s="374"/>
      <c r="R5" s="374"/>
      <c r="S5" s="375"/>
      <c r="T5" s="175"/>
    </row>
    <row r="6" spans="1:20" ht="16.5" x14ac:dyDescent="0.25">
      <c r="A6" s="390"/>
      <c r="B6" s="382" t="s">
        <v>642</v>
      </c>
      <c r="C6" s="360"/>
      <c r="D6" s="361"/>
      <c r="E6" s="382" t="s">
        <v>643</v>
      </c>
      <c r="F6" s="360"/>
      <c r="G6" s="361"/>
      <c r="H6" s="403" t="s">
        <v>75</v>
      </c>
      <c r="I6" s="404"/>
      <c r="J6" s="405"/>
      <c r="K6" s="409" t="s">
        <v>644</v>
      </c>
      <c r="L6" s="401"/>
      <c r="M6" s="410"/>
      <c r="N6" s="400" t="s">
        <v>645</v>
      </c>
      <c r="O6" s="401"/>
      <c r="P6" s="402"/>
      <c r="Q6" s="403" t="s">
        <v>75</v>
      </c>
      <c r="R6" s="404"/>
      <c r="S6" s="405"/>
      <c r="T6" s="169"/>
    </row>
    <row r="7" spans="1:20" ht="26.25" thickBot="1" x14ac:dyDescent="0.3">
      <c r="A7" s="390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20" ht="18.75" thickTop="1" thickBot="1" x14ac:dyDescent="0.35">
      <c r="A8" s="217" t="s">
        <v>80</v>
      </c>
      <c r="B8" s="218">
        <v>1643974</v>
      </c>
      <c r="C8" s="219">
        <v>1351580</v>
      </c>
      <c r="D8" s="220">
        <f>IFERROR(C8/B8,"")</f>
        <v>0.822141956016336</v>
      </c>
      <c r="E8" s="218">
        <v>1662351</v>
      </c>
      <c r="F8" s="219">
        <v>1398832</v>
      </c>
      <c r="G8" s="221">
        <f>IFERROR(F8/E8,"")</f>
        <v>0.84147812345286888</v>
      </c>
      <c r="H8" s="222">
        <f>IFERROR(B8/E8-1,"")</f>
        <v>-1.1054825364799625E-2</v>
      </c>
      <c r="I8" s="222">
        <f>IFERROR(C8/F8-1,"")</f>
        <v>-3.3779610417834283E-2</v>
      </c>
      <c r="J8" s="266">
        <f>IFERROR(D8-G8,"")</f>
        <v>-1.9336167436532881E-2</v>
      </c>
      <c r="K8" s="223">
        <v>18970085</v>
      </c>
      <c r="L8" s="219">
        <v>15543676</v>
      </c>
      <c r="M8" s="221">
        <f>IFERROR(L8/K8,"")</f>
        <v>0.819378300097232</v>
      </c>
      <c r="N8" s="218">
        <v>18040042</v>
      </c>
      <c r="O8" s="219">
        <v>14991688</v>
      </c>
      <c r="P8" s="221">
        <f>IFERROR(O8/N8,"")</f>
        <v>0.83102289894890491</v>
      </c>
      <c r="Q8" s="222">
        <f>IFERROR(K8/N8-1,"")</f>
        <v>5.1554369995369109E-2</v>
      </c>
      <c r="R8" s="222">
        <f>IFERROR(L8/O8-1,"")</f>
        <v>3.6819602969325294E-2</v>
      </c>
      <c r="S8" s="266">
        <f>IFERROR(M8-P8,"")</f>
        <v>-1.1644598851672905E-2</v>
      </c>
      <c r="T8" s="176"/>
    </row>
    <row r="9" spans="1:20" ht="18" thickTop="1" x14ac:dyDescent="0.3">
      <c r="A9" s="211" t="s">
        <v>378</v>
      </c>
      <c r="B9" s="212">
        <v>524719</v>
      </c>
      <c r="C9" s="213">
        <v>411462</v>
      </c>
      <c r="D9" s="214">
        <f t="shared" ref="D9:D84" si="0">IFERROR(C9/B9,"")</f>
        <v>0.7841568534777662</v>
      </c>
      <c r="E9" s="212">
        <v>500884</v>
      </c>
      <c r="F9" s="213">
        <v>417267</v>
      </c>
      <c r="G9" s="215">
        <f t="shared" ref="G9:G84" si="1">IFERROR(F9/E9,"")</f>
        <v>0.83306114789052954</v>
      </c>
      <c r="H9" s="214">
        <f t="shared" ref="H9:H84" si="2">IFERROR(B9/E9-1,"")</f>
        <v>4.758586818504873E-2</v>
      </c>
      <c r="I9" s="214">
        <f t="shared" ref="I9:I84" si="3">IFERROR(C9/F9-1,"")</f>
        <v>-1.3911955654293262E-2</v>
      </c>
      <c r="J9" s="267">
        <f t="shared" ref="J9:J84" si="4">IFERROR(D9-G9,"")</f>
        <v>-4.8904294412763338E-2</v>
      </c>
      <c r="K9" s="216">
        <v>5794805</v>
      </c>
      <c r="L9" s="212">
        <v>4566496</v>
      </c>
      <c r="M9" s="215">
        <f t="shared" ref="M9:M84" si="5">IFERROR(L9/K9,"")</f>
        <v>0.7880327293153091</v>
      </c>
      <c r="N9" s="212">
        <v>5698771</v>
      </c>
      <c r="O9" s="213">
        <v>4590947</v>
      </c>
      <c r="P9" s="215">
        <f t="shared" ref="P9:P84" si="6">IFERROR(O9/N9,"")</f>
        <v>0.80560299755859643</v>
      </c>
      <c r="Q9" s="214">
        <f t="shared" ref="Q9:Q84" si="7">IFERROR(K9/N9-1,"")</f>
        <v>1.6851703639258364E-2</v>
      </c>
      <c r="R9" s="214">
        <f t="shared" ref="R9:R84" si="8">IFERROR(L9/O9-1,"")</f>
        <v>-5.3259164176803209E-3</v>
      </c>
      <c r="S9" s="267">
        <f t="shared" ref="S9:S84" si="9">IFERROR(M9-P9,"")</f>
        <v>-1.7570268243287335E-2</v>
      </c>
      <c r="T9" s="176"/>
    </row>
    <row r="10" spans="1:20" ht="16.5" x14ac:dyDescent="0.3">
      <c r="A10" s="177" t="s">
        <v>231</v>
      </c>
      <c r="B10" s="178">
        <v>94505</v>
      </c>
      <c r="C10" s="179">
        <v>76194</v>
      </c>
      <c r="D10" s="180">
        <f t="shared" si="0"/>
        <v>0.80624305592296708</v>
      </c>
      <c r="E10" s="178">
        <v>84231</v>
      </c>
      <c r="F10" s="179">
        <v>73543</v>
      </c>
      <c r="G10" s="181">
        <f t="shared" si="1"/>
        <v>0.87311084992461208</v>
      </c>
      <c r="H10" s="180">
        <f t="shared" si="2"/>
        <v>0.12197409504814138</v>
      </c>
      <c r="I10" s="180">
        <f t="shared" si="3"/>
        <v>3.6046938525760464E-2</v>
      </c>
      <c r="J10" s="268">
        <f t="shared" si="4"/>
        <v>-6.6867794001644998E-2</v>
      </c>
      <c r="K10" s="178">
        <v>1035810</v>
      </c>
      <c r="L10" s="179">
        <v>844764</v>
      </c>
      <c r="M10" s="181">
        <f t="shared" si="5"/>
        <v>0.81555883801083207</v>
      </c>
      <c r="N10" s="178">
        <v>1019985</v>
      </c>
      <c r="O10" s="179">
        <v>833665</v>
      </c>
      <c r="P10" s="181">
        <f t="shared" si="6"/>
        <v>0.8173306470193189</v>
      </c>
      <c r="Q10" s="180">
        <f t="shared" si="7"/>
        <v>1.5514934043147743E-2</v>
      </c>
      <c r="R10" s="180">
        <f t="shared" si="8"/>
        <v>1.3313501226511759E-2</v>
      </c>
      <c r="S10" s="268">
        <f t="shared" si="9"/>
        <v>-1.7718090084868354E-3</v>
      </c>
    </row>
    <row r="11" spans="1:20" ht="16.5" x14ac:dyDescent="0.3">
      <c r="A11" s="177" t="s">
        <v>232</v>
      </c>
      <c r="B11" s="178">
        <v>89378</v>
      </c>
      <c r="C11" s="179">
        <v>70478</v>
      </c>
      <c r="D11" s="180">
        <f t="shared" si="0"/>
        <v>0.78853856653762666</v>
      </c>
      <c r="E11" s="178">
        <v>92339</v>
      </c>
      <c r="F11" s="179">
        <v>77459</v>
      </c>
      <c r="G11" s="181">
        <f t="shared" si="1"/>
        <v>0.83885465512946855</v>
      </c>
      <c r="H11" s="180">
        <f t="shared" si="2"/>
        <v>-3.2066624070002936E-2</v>
      </c>
      <c r="I11" s="180">
        <f t="shared" si="3"/>
        <v>-9.0125098439174267E-2</v>
      </c>
      <c r="J11" s="268">
        <f t="shared" si="4"/>
        <v>-5.031608859184189E-2</v>
      </c>
      <c r="K11" s="178">
        <v>1012947</v>
      </c>
      <c r="L11" s="179">
        <v>783763</v>
      </c>
      <c r="M11" s="181">
        <f t="shared" si="5"/>
        <v>0.77374531935037072</v>
      </c>
      <c r="N11" s="178">
        <v>994844</v>
      </c>
      <c r="O11" s="179">
        <v>801463</v>
      </c>
      <c r="P11" s="181">
        <f t="shared" si="6"/>
        <v>0.80561676001463545</v>
      </c>
      <c r="Q11" s="180">
        <f t="shared" si="7"/>
        <v>1.8196822818451919E-2</v>
      </c>
      <c r="R11" s="180">
        <f t="shared" si="8"/>
        <v>-2.2084612764407097E-2</v>
      </c>
      <c r="S11" s="268">
        <f t="shared" si="9"/>
        <v>-3.1871440664264727E-2</v>
      </c>
    </row>
    <row r="12" spans="1:20" ht="16.5" x14ac:dyDescent="0.3">
      <c r="A12" s="177" t="s">
        <v>233</v>
      </c>
      <c r="B12" s="178">
        <v>46580</v>
      </c>
      <c r="C12" s="179">
        <v>35504</v>
      </c>
      <c r="D12" s="180">
        <f t="shared" si="0"/>
        <v>0.76221554315156714</v>
      </c>
      <c r="E12" s="178">
        <v>46076</v>
      </c>
      <c r="F12" s="179">
        <v>40085</v>
      </c>
      <c r="G12" s="181">
        <f t="shared" si="1"/>
        <v>0.86997569233440408</v>
      </c>
      <c r="H12" s="180">
        <f t="shared" si="2"/>
        <v>1.0938449518187232E-2</v>
      </c>
      <c r="I12" s="180">
        <f t="shared" si="3"/>
        <v>-0.11428215043033552</v>
      </c>
      <c r="J12" s="268">
        <f t="shared" si="4"/>
        <v>-0.10776014918283694</v>
      </c>
      <c r="K12" s="178">
        <v>550510</v>
      </c>
      <c r="L12" s="179">
        <v>416488</v>
      </c>
      <c r="M12" s="181">
        <f t="shared" si="5"/>
        <v>0.75654938148262518</v>
      </c>
      <c r="N12" s="178">
        <v>521378</v>
      </c>
      <c r="O12" s="179">
        <v>429743</v>
      </c>
      <c r="P12" s="181">
        <f t="shared" si="6"/>
        <v>0.82424459796922767</v>
      </c>
      <c r="Q12" s="180">
        <f t="shared" si="7"/>
        <v>5.5875008151475614E-2</v>
      </c>
      <c r="R12" s="180">
        <f t="shared" si="8"/>
        <v>-3.0844016074723757E-2</v>
      </c>
      <c r="S12" s="268">
        <f t="shared" si="9"/>
        <v>-6.7695216486602483E-2</v>
      </c>
    </row>
    <row r="13" spans="1:20" ht="16.5" x14ac:dyDescent="0.3">
      <c r="A13" s="177" t="s">
        <v>234</v>
      </c>
      <c r="B13" s="178">
        <v>44698</v>
      </c>
      <c r="C13" s="179">
        <v>37995</v>
      </c>
      <c r="D13" s="180">
        <f t="shared" si="0"/>
        <v>0.85003803302161174</v>
      </c>
      <c r="E13" s="178">
        <v>42592</v>
      </c>
      <c r="F13" s="179">
        <v>37468</v>
      </c>
      <c r="G13" s="181">
        <f t="shared" si="1"/>
        <v>0.87969571750563491</v>
      </c>
      <c r="H13" s="180">
        <f t="shared" si="2"/>
        <v>4.9445905334335016E-2</v>
      </c>
      <c r="I13" s="180">
        <f t="shared" si="3"/>
        <v>1.4065335753176145E-2</v>
      </c>
      <c r="J13" s="268">
        <f t="shared" si="4"/>
        <v>-2.9657684484023172E-2</v>
      </c>
      <c r="K13" s="178">
        <v>461962</v>
      </c>
      <c r="L13" s="179">
        <v>392586</v>
      </c>
      <c r="M13" s="181">
        <f t="shared" si="5"/>
        <v>0.84982314562669659</v>
      </c>
      <c r="N13" s="178">
        <v>474794</v>
      </c>
      <c r="O13" s="179">
        <v>415205</v>
      </c>
      <c r="P13" s="181">
        <f t="shared" si="6"/>
        <v>0.87449504416652279</v>
      </c>
      <c r="Q13" s="180">
        <f t="shared" si="7"/>
        <v>-2.7026457790115255E-2</v>
      </c>
      <c r="R13" s="180">
        <f t="shared" si="8"/>
        <v>-5.44767042786094E-2</v>
      </c>
      <c r="S13" s="268">
        <f t="shared" si="9"/>
        <v>-2.4671898539826209E-2</v>
      </c>
    </row>
    <row r="14" spans="1:20" ht="16.5" x14ac:dyDescent="0.3">
      <c r="A14" s="177" t="s">
        <v>235</v>
      </c>
      <c r="B14" s="178">
        <v>29440</v>
      </c>
      <c r="C14" s="179">
        <v>19934</v>
      </c>
      <c r="D14" s="180">
        <f t="shared" si="0"/>
        <v>0.6771059782608696</v>
      </c>
      <c r="E14" s="178">
        <v>27422</v>
      </c>
      <c r="F14" s="179">
        <v>23057</v>
      </c>
      <c r="G14" s="181">
        <f t="shared" si="1"/>
        <v>0.8408212384217052</v>
      </c>
      <c r="H14" s="180">
        <f t="shared" si="2"/>
        <v>7.3590547735394862E-2</v>
      </c>
      <c r="I14" s="180">
        <f t="shared" si="3"/>
        <v>-0.1354469358546212</v>
      </c>
      <c r="J14" s="268">
        <f t="shared" si="4"/>
        <v>-0.1637152601608356</v>
      </c>
      <c r="K14" s="178">
        <v>326270</v>
      </c>
      <c r="L14" s="179">
        <v>235683</v>
      </c>
      <c r="M14" s="181">
        <f t="shared" si="5"/>
        <v>0.72235571765715512</v>
      </c>
      <c r="N14" s="178">
        <v>273660</v>
      </c>
      <c r="O14" s="179">
        <v>238743</v>
      </c>
      <c r="P14" s="181">
        <f t="shared" si="6"/>
        <v>0.87240736680552511</v>
      </c>
      <c r="Q14" s="180">
        <f t="shared" si="7"/>
        <v>0.19224585251772264</v>
      </c>
      <c r="R14" s="180">
        <f t="shared" si="8"/>
        <v>-1.2817129716892195E-2</v>
      </c>
      <c r="S14" s="268">
        <f t="shared" si="9"/>
        <v>-0.15005164914836999</v>
      </c>
    </row>
    <row r="15" spans="1:20" ht="16.5" x14ac:dyDescent="0.3">
      <c r="A15" s="177" t="s">
        <v>237</v>
      </c>
      <c r="B15" s="178">
        <v>29006</v>
      </c>
      <c r="C15" s="179">
        <v>21369</v>
      </c>
      <c r="D15" s="180">
        <f t="shared" si="0"/>
        <v>0.73670964628007996</v>
      </c>
      <c r="E15" s="178">
        <v>25833</v>
      </c>
      <c r="F15" s="179">
        <v>17549</v>
      </c>
      <c r="G15" s="181">
        <f t="shared" si="1"/>
        <v>0.67932489451476796</v>
      </c>
      <c r="H15" s="180">
        <f t="shared" si="2"/>
        <v>0.12282739132117837</v>
      </c>
      <c r="I15" s="180">
        <f t="shared" si="3"/>
        <v>0.21767622086728577</v>
      </c>
      <c r="J15" s="268">
        <f t="shared" si="4"/>
        <v>5.7384751765311992E-2</v>
      </c>
      <c r="K15" s="178">
        <v>293093</v>
      </c>
      <c r="L15" s="179">
        <v>225426</v>
      </c>
      <c r="M15" s="181">
        <f t="shared" si="5"/>
        <v>0.76912788773529217</v>
      </c>
      <c r="N15" s="178">
        <v>297993</v>
      </c>
      <c r="O15" s="179">
        <v>215574</v>
      </c>
      <c r="P15" s="181">
        <f t="shared" si="6"/>
        <v>0.72341967764343462</v>
      </c>
      <c r="Q15" s="180">
        <f t="shared" si="7"/>
        <v>-1.6443339273070179E-2</v>
      </c>
      <c r="R15" s="180">
        <f t="shared" si="8"/>
        <v>4.5701244120348372E-2</v>
      </c>
      <c r="S15" s="268">
        <f t="shared" si="9"/>
        <v>4.5708210091857548E-2</v>
      </c>
    </row>
    <row r="16" spans="1:20" ht="16.5" x14ac:dyDescent="0.3">
      <c r="A16" s="177" t="s">
        <v>236</v>
      </c>
      <c r="B16" s="178">
        <v>25780</v>
      </c>
      <c r="C16" s="179">
        <v>18257</v>
      </c>
      <c r="D16" s="180">
        <f t="shared" si="0"/>
        <v>0.70818463925523667</v>
      </c>
      <c r="E16" s="178">
        <v>26466</v>
      </c>
      <c r="F16" s="179">
        <v>21606</v>
      </c>
      <c r="G16" s="181">
        <f t="shared" si="1"/>
        <v>0.81636817048288368</v>
      </c>
      <c r="H16" s="180">
        <f t="shared" si="2"/>
        <v>-2.5920048363938686E-2</v>
      </c>
      <c r="I16" s="180">
        <f t="shared" si="3"/>
        <v>-0.15500323984078501</v>
      </c>
      <c r="J16" s="268">
        <f t="shared" si="4"/>
        <v>-0.10818353122764701</v>
      </c>
      <c r="K16" s="178">
        <v>314488</v>
      </c>
      <c r="L16" s="179">
        <v>237353</v>
      </c>
      <c r="M16" s="181">
        <f t="shared" si="5"/>
        <v>0.75472832031746839</v>
      </c>
      <c r="N16" s="178">
        <v>322063</v>
      </c>
      <c r="O16" s="179">
        <v>261993</v>
      </c>
      <c r="P16" s="181">
        <f t="shared" si="6"/>
        <v>0.81348369728903969</v>
      </c>
      <c r="Q16" s="180">
        <f t="shared" si="7"/>
        <v>-2.3520242933835922E-2</v>
      </c>
      <c r="R16" s="180">
        <f t="shared" si="8"/>
        <v>-9.4048314267938471E-2</v>
      </c>
      <c r="S16" s="268">
        <f t="shared" si="9"/>
        <v>-5.8755376971571294E-2</v>
      </c>
    </row>
    <row r="17" spans="1:19" ht="16.5" x14ac:dyDescent="0.3">
      <c r="A17" s="177" t="s">
        <v>239</v>
      </c>
      <c r="B17" s="178">
        <v>25703</v>
      </c>
      <c r="C17" s="179">
        <v>21440</v>
      </c>
      <c r="D17" s="180">
        <f t="shared" si="0"/>
        <v>0.8341438742559234</v>
      </c>
      <c r="E17" s="178">
        <v>18805</v>
      </c>
      <c r="F17" s="179">
        <v>16702</v>
      </c>
      <c r="G17" s="181">
        <f t="shared" si="1"/>
        <v>0.88816804041478326</v>
      </c>
      <c r="H17" s="180">
        <f t="shared" si="2"/>
        <v>0.36681733581494291</v>
      </c>
      <c r="I17" s="180">
        <f t="shared" si="3"/>
        <v>0.28367860136510603</v>
      </c>
      <c r="J17" s="268">
        <f t="shared" si="4"/>
        <v>-5.4024166158859854E-2</v>
      </c>
      <c r="K17" s="178">
        <v>269685</v>
      </c>
      <c r="L17" s="179">
        <v>228532</v>
      </c>
      <c r="M17" s="181">
        <f t="shared" si="5"/>
        <v>0.84740345217568647</v>
      </c>
      <c r="N17" s="178">
        <v>229313</v>
      </c>
      <c r="O17" s="179">
        <v>183724</v>
      </c>
      <c r="P17" s="181">
        <f t="shared" si="6"/>
        <v>0.80119312904196449</v>
      </c>
      <c r="Q17" s="180">
        <f t="shared" si="7"/>
        <v>0.1760563073179453</v>
      </c>
      <c r="R17" s="180">
        <f t="shared" si="8"/>
        <v>0.24388757048616405</v>
      </c>
      <c r="S17" s="268">
        <f t="shared" si="9"/>
        <v>4.6210323133721976E-2</v>
      </c>
    </row>
    <row r="18" spans="1:19" ht="16.5" x14ac:dyDescent="0.3">
      <c r="A18" s="177" t="s">
        <v>240</v>
      </c>
      <c r="B18" s="178">
        <v>21224</v>
      </c>
      <c r="C18" s="179">
        <v>18038</v>
      </c>
      <c r="D18" s="180">
        <f t="shared" si="0"/>
        <v>0.84988692046739545</v>
      </c>
      <c r="E18" s="178">
        <v>9600</v>
      </c>
      <c r="F18" s="179">
        <v>8283</v>
      </c>
      <c r="G18" s="181">
        <f t="shared" si="1"/>
        <v>0.86281249999999998</v>
      </c>
      <c r="H18" s="180">
        <f t="shared" si="2"/>
        <v>1.2108333333333334</v>
      </c>
      <c r="I18" s="180">
        <f t="shared" si="3"/>
        <v>1.1777133888687672</v>
      </c>
      <c r="J18" s="268">
        <f t="shared" si="4"/>
        <v>-1.2925579532604536E-2</v>
      </c>
      <c r="K18" s="178">
        <v>184240</v>
      </c>
      <c r="L18" s="179">
        <v>149802</v>
      </c>
      <c r="M18" s="181">
        <f t="shared" si="5"/>
        <v>0.81308076422058184</v>
      </c>
      <c r="N18" s="178">
        <v>113704</v>
      </c>
      <c r="O18" s="179">
        <v>94526</v>
      </c>
      <c r="P18" s="181">
        <f t="shared" si="6"/>
        <v>0.83133399000914654</v>
      </c>
      <c r="Q18" s="180">
        <f t="shared" si="7"/>
        <v>0.62034756912685562</v>
      </c>
      <c r="R18" s="180">
        <f t="shared" si="8"/>
        <v>0.58477032774051585</v>
      </c>
      <c r="S18" s="268">
        <f t="shared" si="9"/>
        <v>-1.8253225788564698E-2</v>
      </c>
    </row>
    <row r="19" spans="1:19" ht="16.5" x14ac:dyDescent="0.3">
      <c r="A19" s="177" t="s">
        <v>238</v>
      </c>
      <c r="B19" s="178">
        <v>19874</v>
      </c>
      <c r="C19" s="179">
        <v>16035</v>
      </c>
      <c r="D19" s="180">
        <f t="shared" si="0"/>
        <v>0.80683304820368318</v>
      </c>
      <c r="E19" s="178">
        <v>27426</v>
      </c>
      <c r="F19" s="179">
        <v>21009</v>
      </c>
      <c r="G19" s="181">
        <f t="shared" si="1"/>
        <v>0.76602493983810982</v>
      </c>
      <c r="H19" s="180">
        <f t="shared" si="2"/>
        <v>-0.27535914825348207</v>
      </c>
      <c r="I19" s="180">
        <f t="shared" si="3"/>
        <v>-0.23675567613879767</v>
      </c>
      <c r="J19" s="268">
        <f t="shared" si="4"/>
        <v>4.0808108365573359E-2</v>
      </c>
      <c r="K19" s="178">
        <v>257879</v>
      </c>
      <c r="L19" s="179">
        <v>215086</v>
      </c>
      <c r="M19" s="181">
        <f t="shared" si="5"/>
        <v>0.83405783332493144</v>
      </c>
      <c r="N19" s="178">
        <v>316981</v>
      </c>
      <c r="O19" s="179">
        <v>253712</v>
      </c>
      <c r="P19" s="181">
        <f t="shared" si="6"/>
        <v>0.80040128588148818</v>
      </c>
      <c r="Q19" s="180">
        <f t="shared" si="7"/>
        <v>-0.18645281578391137</v>
      </c>
      <c r="R19" s="180">
        <f t="shared" si="8"/>
        <v>-0.1522434886800782</v>
      </c>
      <c r="S19" s="268">
        <f t="shared" si="9"/>
        <v>3.3656547443443263E-2</v>
      </c>
    </row>
    <row r="20" spans="1:19" ht="16.5" x14ac:dyDescent="0.3">
      <c r="A20" s="177" t="s">
        <v>241</v>
      </c>
      <c r="B20" s="178">
        <v>13256</v>
      </c>
      <c r="C20" s="179">
        <v>11068</v>
      </c>
      <c r="D20" s="180">
        <f t="shared" si="0"/>
        <v>0.83494266747133372</v>
      </c>
      <c r="E20" s="178">
        <v>9242</v>
      </c>
      <c r="F20" s="179">
        <v>7993</v>
      </c>
      <c r="G20" s="181">
        <f t="shared" si="1"/>
        <v>0.86485609175503142</v>
      </c>
      <c r="H20" s="180">
        <f t="shared" si="2"/>
        <v>0.43432157541657657</v>
      </c>
      <c r="I20" s="180">
        <f t="shared" si="3"/>
        <v>0.38471162266983616</v>
      </c>
      <c r="J20" s="268">
        <f t="shared" si="4"/>
        <v>-2.9913424283697698E-2</v>
      </c>
      <c r="K20" s="178">
        <v>133850</v>
      </c>
      <c r="L20" s="179">
        <v>115088</v>
      </c>
      <c r="M20" s="181">
        <f t="shared" si="5"/>
        <v>0.85982816585730293</v>
      </c>
      <c r="N20" s="178">
        <v>107770</v>
      </c>
      <c r="O20" s="179">
        <v>95724</v>
      </c>
      <c r="P20" s="181">
        <f t="shared" si="6"/>
        <v>0.8882249234480839</v>
      </c>
      <c r="Q20" s="180">
        <f t="shared" si="7"/>
        <v>0.241996845133154</v>
      </c>
      <c r="R20" s="180">
        <f t="shared" si="8"/>
        <v>0.20228991684426068</v>
      </c>
      <c r="S20" s="268">
        <f t="shared" si="9"/>
        <v>-2.8396757590780974E-2</v>
      </c>
    </row>
    <row r="21" spans="1:19" ht="16.5" x14ac:dyDescent="0.3">
      <c r="A21" s="177" t="s">
        <v>361</v>
      </c>
      <c r="B21" s="178">
        <v>11504</v>
      </c>
      <c r="C21" s="179">
        <v>8977</v>
      </c>
      <c r="D21" s="180">
        <f t="shared" si="0"/>
        <v>0.78033727399165509</v>
      </c>
      <c r="E21" s="178">
        <v>10442</v>
      </c>
      <c r="F21" s="179">
        <v>8652</v>
      </c>
      <c r="G21" s="181">
        <f t="shared" si="1"/>
        <v>0.82857690097682435</v>
      </c>
      <c r="H21" s="180">
        <f t="shared" si="2"/>
        <v>0.10170465428078912</v>
      </c>
      <c r="I21" s="180">
        <f t="shared" si="3"/>
        <v>3.7563569116967122E-2</v>
      </c>
      <c r="J21" s="268">
        <f t="shared" si="4"/>
        <v>-4.8239626985169259E-2</v>
      </c>
      <c r="K21" s="178">
        <v>115956</v>
      </c>
      <c r="L21" s="179">
        <v>89519</v>
      </c>
      <c r="M21" s="181">
        <f t="shared" si="5"/>
        <v>0.7720083479940667</v>
      </c>
      <c r="N21" s="178">
        <v>128736</v>
      </c>
      <c r="O21" s="179">
        <v>95676</v>
      </c>
      <c r="P21" s="181">
        <f t="shared" si="6"/>
        <v>0.7431953765846383</v>
      </c>
      <c r="Q21" s="180">
        <f t="shared" si="7"/>
        <v>-9.927293064876952E-2</v>
      </c>
      <c r="R21" s="180">
        <f t="shared" si="8"/>
        <v>-6.435260671432752E-2</v>
      </c>
      <c r="S21" s="268">
        <f t="shared" si="9"/>
        <v>2.8812971409428401E-2</v>
      </c>
    </row>
    <row r="22" spans="1:19" ht="16.5" x14ac:dyDescent="0.3">
      <c r="A22" s="177" t="s">
        <v>242</v>
      </c>
      <c r="B22" s="178">
        <v>10660</v>
      </c>
      <c r="C22" s="179">
        <v>7955</v>
      </c>
      <c r="D22" s="180">
        <f t="shared" si="0"/>
        <v>0.74624765478424016</v>
      </c>
      <c r="E22" s="178">
        <v>12058</v>
      </c>
      <c r="F22" s="179">
        <v>10284</v>
      </c>
      <c r="G22" s="181">
        <f t="shared" si="1"/>
        <v>0.85287775750539063</v>
      </c>
      <c r="H22" s="180">
        <f t="shared" si="2"/>
        <v>-0.1159396251451319</v>
      </c>
      <c r="I22" s="180">
        <f t="shared" si="3"/>
        <v>-0.22646830027226761</v>
      </c>
      <c r="J22" s="268">
        <f t="shared" si="4"/>
        <v>-0.10663010272115048</v>
      </c>
      <c r="K22" s="178">
        <v>128822</v>
      </c>
      <c r="L22" s="179">
        <v>93254</v>
      </c>
      <c r="M22" s="181">
        <f t="shared" si="5"/>
        <v>0.72389809194081756</v>
      </c>
      <c r="N22" s="178">
        <v>139848</v>
      </c>
      <c r="O22" s="179">
        <v>110384</v>
      </c>
      <c r="P22" s="181">
        <f t="shared" si="6"/>
        <v>0.78931411246496197</v>
      </c>
      <c r="Q22" s="180">
        <f t="shared" si="7"/>
        <v>-7.8842743550140204E-2</v>
      </c>
      <c r="R22" s="180">
        <f t="shared" si="8"/>
        <v>-0.15518553413538194</v>
      </c>
      <c r="S22" s="268">
        <f t="shared" si="9"/>
        <v>-6.5416020524144414E-2</v>
      </c>
    </row>
    <row r="23" spans="1:19" ht="16.5" x14ac:dyDescent="0.3">
      <c r="A23" s="177" t="s">
        <v>367</v>
      </c>
      <c r="B23" s="178">
        <v>10072</v>
      </c>
      <c r="C23" s="179">
        <v>8601</v>
      </c>
      <c r="D23" s="180">
        <f t="shared" si="0"/>
        <v>0.85395154884829227</v>
      </c>
      <c r="E23" s="178">
        <v>1980</v>
      </c>
      <c r="F23" s="179">
        <v>1572</v>
      </c>
      <c r="G23" s="181">
        <f t="shared" si="1"/>
        <v>0.79393939393939394</v>
      </c>
      <c r="H23" s="180">
        <f t="shared" si="2"/>
        <v>4.0868686868686872</v>
      </c>
      <c r="I23" s="180">
        <f t="shared" si="3"/>
        <v>4.471374045801527</v>
      </c>
      <c r="J23" s="268">
        <f t="shared" si="4"/>
        <v>6.001215490889833E-2</v>
      </c>
      <c r="K23" s="178">
        <v>81938</v>
      </c>
      <c r="L23" s="179">
        <v>65607</v>
      </c>
      <c r="M23" s="181">
        <f t="shared" si="5"/>
        <v>0.80069076618906976</v>
      </c>
      <c r="N23" s="178">
        <v>3120</v>
      </c>
      <c r="O23" s="179">
        <v>2522</v>
      </c>
      <c r="P23" s="181">
        <f t="shared" si="6"/>
        <v>0.80833333333333335</v>
      </c>
      <c r="Q23" s="180">
        <f t="shared" si="7"/>
        <v>25.262179487179488</v>
      </c>
      <c r="R23" s="180">
        <f t="shared" si="8"/>
        <v>25.013877874702619</v>
      </c>
      <c r="S23" s="268">
        <f t="shared" si="9"/>
        <v>-7.6425671442635901E-3</v>
      </c>
    </row>
    <row r="24" spans="1:19" ht="16.5" x14ac:dyDescent="0.3">
      <c r="A24" s="177" t="s">
        <v>364</v>
      </c>
      <c r="B24" s="178">
        <v>8780</v>
      </c>
      <c r="C24" s="179">
        <v>6466</v>
      </c>
      <c r="D24" s="180">
        <f t="shared" si="0"/>
        <v>0.7364464692482916</v>
      </c>
      <c r="E24" s="178">
        <v>8236</v>
      </c>
      <c r="F24" s="179">
        <v>6695</v>
      </c>
      <c r="G24" s="181">
        <f t="shared" si="1"/>
        <v>0.81289460903351141</v>
      </c>
      <c r="H24" s="180">
        <f t="shared" si="2"/>
        <v>6.6051481301602655E-2</v>
      </c>
      <c r="I24" s="180">
        <f t="shared" si="3"/>
        <v>-3.4204630321135188E-2</v>
      </c>
      <c r="J24" s="268">
        <f t="shared" si="4"/>
        <v>-7.6448139785219804E-2</v>
      </c>
      <c r="K24" s="178">
        <v>92370</v>
      </c>
      <c r="L24" s="179">
        <v>71558</v>
      </c>
      <c r="M24" s="181">
        <f t="shared" si="5"/>
        <v>0.77468875175922913</v>
      </c>
      <c r="N24" s="178">
        <v>103974</v>
      </c>
      <c r="O24" s="179">
        <v>70599</v>
      </c>
      <c r="P24" s="181">
        <f t="shared" si="6"/>
        <v>0.679006290034047</v>
      </c>
      <c r="Q24" s="180">
        <f t="shared" si="7"/>
        <v>-0.11160482428299379</v>
      </c>
      <c r="R24" s="180">
        <f t="shared" si="8"/>
        <v>1.3583761809657258E-2</v>
      </c>
      <c r="S24" s="268">
        <f t="shared" si="9"/>
        <v>9.5682461725182133E-2</v>
      </c>
    </row>
    <row r="25" spans="1:19" ht="16.5" x14ac:dyDescent="0.3">
      <c r="A25" s="177" t="s">
        <v>244</v>
      </c>
      <c r="B25" s="178">
        <v>8324</v>
      </c>
      <c r="C25" s="179">
        <v>5851</v>
      </c>
      <c r="D25" s="180">
        <f t="shared" si="0"/>
        <v>0.70290725612686211</v>
      </c>
      <c r="E25" s="178">
        <v>10284</v>
      </c>
      <c r="F25" s="179">
        <v>8268</v>
      </c>
      <c r="G25" s="181">
        <f t="shared" si="1"/>
        <v>0.80396732788798131</v>
      </c>
      <c r="H25" s="180">
        <f t="shared" si="2"/>
        <v>-0.190587320108907</v>
      </c>
      <c r="I25" s="180">
        <f t="shared" si="3"/>
        <v>-0.29233188195452342</v>
      </c>
      <c r="J25" s="268">
        <f t="shared" si="4"/>
        <v>-0.1010600717611192</v>
      </c>
      <c r="K25" s="178">
        <v>98496</v>
      </c>
      <c r="L25" s="179">
        <v>74156</v>
      </c>
      <c r="M25" s="181">
        <f t="shared" si="5"/>
        <v>0.75288336582196236</v>
      </c>
      <c r="N25" s="178">
        <v>100998</v>
      </c>
      <c r="O25" s="179">
        <v>83905</v>
      </c>
      <c r="P25" s="181">
        <f t="shared" si="6"/>
        <v>0.83075902493118681</v>
      </c>
      <c r="Q25" s="180">
        <f t="shared" si="7"/>
        <v>-2.4772767777579752E-2</v>
      </c>
      <c r="R25" s="180">
        <f t="shared" si="8"/>
        <v>-0.11619093021869975</v>
      </c>
      <c r="S25" s="268">
        <f t="shared" si="9"/>
        <v>-7.7875659109224449E-2</v>
      </c>
    </row>
    <row r="26" spans="1:19" ht="16.5" x14ac:dyDescent="0.3">
      <c r="A26" s="177" t="s">
        <v>365</v>
      </c>
      <c r="B26" s="178">
        <v>8215</v>
      </c>
      <c r="C26" s="179">
        <v>6958</v>
      </c>
      <c r="D26" s="180">
        <f t="shared" si="0"/>
        <v>0.84698721850273895</v>
      </c>
      <c r="E26" s="178">
        <v>6488</v>
      </c>
      <c r="F26" s="179">
        <v>5831</v>
      </c>
      <c r="G26" s="181">
        <f t="shared" si="1"/>
        <v>0.89873612823674476</v>
      </c>
      <c r="H26" s="180">
        <f t="shared" si="2"/>
        <v>0.26618372379778044</v>
      </c>
      <c r="I26" s="180">
        <f t="shared" si="3"/>
        <v>0.19327731092436973</v>
      </c>
      <c r="J26" s="268">
        <f t="shared" si="4"/>
        <v>-5.174890973400581E-2</v>
      </c>
      <c r="K26" s="178">
        <v>76752</v>
      </c>
      <c r="L26" s="179">
        <v>65056</v>
      </c>
      <c r="M26" s="181">
        <f t="shared" si="5"/>
        <v>0.84761309151553055</v>
      </c>
      <c r="N26" s="178">
        <v>67545</v>
      </c>
      <c r="O26" s="179">
        <v>54063</v>
      </c>
      <c r="P26" s="181">
        <f t="shared" si="6"/>
        <v>0.80039973351099269</v>
      </c>
      <c r="Q26" s="180">
        <f t="shared" si="7"/>
        <v>0.13630912724850108</v>
      </c>
      <c r="R26" s="180">
        <f t="shared" si="8"/>
        <v>0.20333684775169703</v>
      </c>
      <c r="S26" s="268">
        <f t="shared" si="9"/>
        <v>4.7213358004537853E-2</v>
      </c>
    </row>
    <row r="27" spans="1:19" ht="16.5" x14ac:dyDescent="0.3">
      <c r="A27" s="177" t="s">
        <v>359</v>
      </c>
      <c r="B27" s="178">
        <v>7356</v>
      </c>
      <c r="C27" s="179">
        <v>5296</v>
      </c>
      <c r="D27" s="180">
        <f t="shared" si="0"/>
        <v>0.71995649809679174</v>
      </c>
      <c r="E27" s="178">
        <v>7628</v>
      </c>
      <c r="F27" s="179">
        <v>5866</v>
      </c>
      <c r="G27" s="181">
        <f t="shared" si="1"/>
        <v>0.76900891452543263</v>
      </c>
      <c r="H27" s="180">
        <f t="shared" si="2"/>
        <v>-3.5658101730466685E-2</v>
      </c>
      <c r="I27" s="180">
        <f t="shared" si="3"/>
        <v>-9.7170132969655598E-2</v>
      </c>
      <c r="J27" s="268">
        <f t="shared" si="4"/>
        <v>-4.9052416428640888E-2</v>
      </c>
      <c r="K27" s="178">
        <v>83386</v>
      </c>
      <c r="L27" s="179">
        <v>65320</v>
      </c>
      <c r="M27" s="181">
        <f t="shared" si="5"/>
        <v>0.78334492600676375</v>
      </c>
      <c r="N27" s="178">
        <v>88014</v>
      </c>
      <c r="O27" s="179">
        <v>71573</v>
      </c>
      <c r="P27" s="181">
        <f t="shared" si="6"/>
        <v>0.81320017269979772</v>
      </c>
      <c r="Q27" s="180">
        <f t="shared" si="7"/>
        <v>-5.258254368623172E-2</v>
      </c>
      <c r="R27" s="180">
        <f t="shared" si="8"/>
        <v>-8.7365347267824411E-2</v>
      </c>
      <c r="S27" s="268">
        <f t="shared" si="9"/>
        <v>-2.9855246693033965E-2</v>
      </c>
    </row>
    <row r="28" spans="1:19" ht="16.5" x14ac:dyDescent="0.3">
      <c r="A28" s="177" t="s">
        <v>545</v>
      </c>
      <c r="B28" s="178">
        <v>5832</v>
      </c>
      <c r="C28" s="179">
        <v>4011</v>
      </c>
      <c r="D28" s="180">
        <f t="shared" si="0"/>
        <v>0.68775720164609055</v>
      </c>
      <c r="E28" s="178">
        <v>0</v>
      </c>
      <c r="F28" s="179">
        <v>0</v>
      </c>
      <c r="G28" s="181" t="str">
        <f t="shared" si="1"/>
        <v/>
      </c>
      <c r="H28" s="180" t="str">
        <f t="shared" si="2"/>
        <v/>
      </c>
      <c r="I28" s="180" t="str">
        <f t="shared" si="3"/>
        <v/>
      </c>
      <c r="J28" s="268" t="str">
        <f t="shared" si="4"/>
        <v/>
      </c>
      <c r="K28" s="178">
        <v>8220</v>
      </c>
      <c r="L28" s="179">
        <v>5370</v>
      </c>
      <c r="M28" s="181">
        <f t="shared" si="5"/>
        <v>0.65328467153284675</v>
      </c>
      <c r="N28" s="178">
        <v>2418</v>
      </c>
      <c r="O28" s="179">
        <v>987</v>
      </c>
      <c r="P28" s="181">
        <f t="shared" si="6"/>
        <v>0.40818858560794047</v>
      </c>
      <c r="Q28" s="180">
        <f t="shared" si="7"/>
        <v>2.3995037220843671</v>
      </c>
      <c r="R28" s="180">
        <f t="shared" si="8"/>
        <v>4.4407294832826745</v>
      </c>
      <c r="S28" s="268">
        <f t="shared" si="9"/>
        <v>0.24509608592490628</v>
      </c>
    </row>
    <row r="29" spans="1:19" ht="16.5" x14ac:dyDescent="0.3">
      <c r="A29" s="177" t="s">
        <v>363</v>
      </c>
      <c r="B29" s="178">
        <v>5396</v>
      </c>
      <c r="C29" s="179">
        <v>4091</v>
      </c>
      <c r="D29" s="180">
        <f t="shared" si="0"/>
        <v>0.75815418828762049</v>
      </c>
      <c r="E29" s="178">
        <v>5112</v>
      </c>
      <c r="F29" s="179">
        <v>3549</v>
      </c>
      <c r="G29" s="181">
        <f t="shared" si="1"/>
        <v>0.69424882629107976</v>
      </c>
      <c r="H29" s="180">
        <f t="shared" si="2"/>
        <v>5.555555555555558E-2</v>
      </c>
      <c r="I29" s="180">
        <f t="shared" si="3"/>
        <v>0.15271907579599886</v>
      </c>
      <c r="J29" s="268">
        <f t="shared" si="4"/>
        <v>6.3905361996540733E-2</v>
      </c>
      <c r="K29" s="178">
        <v>61792</v>
      </c>
      <c r="L29" s="179">
        <v>44645</v>
      </c>
      <c r="M29" s="181">
        <f t="shared" si="5"/>
        <v>0.72250453133091663</v>
      </c>
      <c r="N29" s="178">
        <v>59072</v>
      </c>
      <c r="O29" s="179">
        <v>40754</v>
      </c>
      <c r="P29" s="181">
        <f t="shared" si="6"/>
        <v>0.68990384615384615</v>
      </c>
      <c r="Q29" s="180">
        <f t="shared" si="7"/>
        <v>4.6045503791982689E-2</v>
      </c>
      <c r="R29" s="180">
        <f t="shared" si="8"/>
        <v>9.5475290769004184E-2</v>
      </c>
      <c r="S29" s="268">
        <f t="shared" si="9"/>
        <v>3.2600685177070488E-2</v>
      </c>
    </row>
    <row r="30" spans="1:19" ht="16.5" x14ac:dyDescent="0.3">
      <c r="A30" s="177" t="s">
        <v>362</v>
      </c>
      <c r="B30" s="178">
        <v>5280</v>
      </c>
      <c r="C30" s="179">
        <v>4221</v>
      </c>
      <c r="D30" s="180">
        <f t="shared" si="0"/>
        <v>0.79943181818181819</v>
      </c>
      <c r="E30" s="178">
        <v>5112</v>
      </c>
      <c r="F30" s="179">
        <v>4138</v>
      </c>
      <c r="G30" s="181">
        <f t="shared" si="1"/>
        <v>0.80946791862284817</v>
      </c>
      <c r="H30" s="180">
        <f t="shared" si="2"/>
        <v>3.2863849765258246E-2</v>
      </c>
      <c r="I30" s="180">
        <f t="shared" si="3"/>
        <v>2.0057999033349372E-2</v>
      </c>
      <c r="J30" s="268">
        <f t="shared" si="4"/>
        <v>-1.0036100441029983E-2</v>
      </c>
      <c r="K30" s="178">
        <v>55416</v>
      </c>
      <c r="L30" s="179">
        <v>40657</v>
      </c>
      <c r="M30" s="181">
        <f t="shared" si="5"/>
        <v>0.73366897646888984</v>
      </c>
      <c r="N30" s="178">
        <v>54528</v>
      </c>
      <c r="O30" s="179">
        <v>40702</v>
      </c>
      <c r="P30" s="181">
        <f t="shared" si="6"/>
        <v>0.74644219483568075</v>
      </c>
      <c r="Q30" s="180">
        <f t="shared" si="7"/>
        <v>1.6285211267605737E-2</v>
      </c>
      <c r="R30" s="180">
        <f t="shared" si="8"/>
        <v>-1.1055967765711827E-3</v>
      </c>
      <c r="S30" s="268">
        <f t="shared" si="9"/>
        <v>-1.2773218366790906E-2</v>
      </c>
    </row>
    <row r="31" spans="1:19" ht="16.5" x14ac:dyDescent="0.3">
      <c r="A31" s="177" t="s">
        <v>360</v>
      </c>
      <c r="B31" s="178">
        <v>3384</v>
      </c>
      <c r="C31" s="179">
        <v>2471</v>
      </c>
      <c r="D31" s="180">
        <f t="shared" si="0"/>
        <v>0.73020094562647753</v>
      </c>
      <c r="E31" s="178">
        <v>3604</v>
      </c>
      <c r="F31" s="179">
        <v>3292</v>
      </c>
      <c r="G31" s="181">
        <f t="shared" si="1"/>
        <v>0.91342952275249722</v>
      </c>
      <c r="H31" s="180">
        <f t="shared" si="2"/>
        <v>-6.104328523862379E-2</v>
      </c>
      <c r="I31" s="180">
        <f t="shared" si="3"/>
        <v>-0.24939246658566216</v>
      </c>
      <c r="J31" s="268">
        <f t="shared" si="4"/>
        <v>-0.1832285771260197</v>
      </c>
      <c r="K31" s="178">
        <v>39262</v>
      </c>
      <c r="L31" s="179">
        <v>28267</v>
      </c>
      <c r="M31" s="181">
        <f t="shared" si="5"/>
        <v>0.71995822933115994</v>
      </c>
      <c r="N31" s="178">
        <v>40406</v>
      </c>
      <c r="O31" s="179">
        <v>33289</v>
      </c>
      <c r="P31" s="181">
        <f t="shared" si="6"/>
        <v>0.82386279265455631</v>
      </c>
      <c r="Q31" s="180">
        <f t="shared" si="7"/>
        <v>-2.8312626837598387E-2</v>
      </c>
      <c r="R31" s="180">
        <f t="shared" si="8"/>
        <v>-0.15086064465739435</v>
      </c>
      <c r="S31" s="268">
        <f t="shared" si="9"/>
        <v>-0.10390456332339637</v>
      </c>
    </row>
    <row r="32" spans="1:19" ht="16.5" x14ac:dyDescent="0.3">
      <c r="A32" s="177" t="s">
        <v>540</v>
      </c>
      <c r="B32" s="178">
        <v>284</v>
      </c>
      <c r="C32" s="179">
        <v>164</v>
      </c>
      <c r="D32" s="180">
        <f t="shared" si="0"/>
        <v>0.57746478873239437</v>
      </c>
      <c r="E32" s="178">
        <v>0</v>
      </c>
      <c r="F32" s="179">
        <v>0</v>
      </c>
      <c r="G32" s="181" t="str">
        <f t="shared" si="1"/>
        <v/>
      </c>
      <c r="H32" s="180" t="str">
        <f t="shared" si="2"/>
        <v/>
      </c>
      <c r="I32" s="180" t="str">
        <f t="shared" si="3"/>
        <v/>
      </c>
      <c r="J32" s="268" t="str">
        <f t="shared" si="4"/>
        <v/>
      </c>
      <c r="K32" s="178">
        <v>1420</v>
      </c>
      <c r="L32" s="179">
        <v>1179</v>
      </c>
      <c r="M32" s="181">
        <f t="shared" si="5"/>
        <v>0.83028169014084507</v>
      </c>
      <c r="N32" s="178">
        <v>0</v>
      </c>
      <c r="O32" s="179">
        <v>0</v>
      </c>
      <c r="P32" s="181" t="str">
        <f t="shared" si="6"/>
        <v/>
      </c>
      <c r="Q32" s="180" t="str">
        <f t="shared" si="7"/>
        <v/>
      </c>
      <c r="R32" s="180" t="str">
        <f t="shared" si="8"/>
        <v/>
      </c>
      <c r="S32" s="268" t="str">
        <f t="shared" si="9"/>
        <v/>
      </c>
    </row>
    <row r="33" spans="1:20" ht="16.5" x14ac:dyDescent="0.3">
      <c r="A33" s="177" t="s">
        <v>653</v>
      </c>
      <c r="B33" s="178">
        <v>150</v>
      </c>
      <c r="C33" s="179">
        <v>88</v>
      </c>
      <c r="D33" s="180">
        <f t="shared" si="0"/>
        <v>0.58666666666666667</v>
      </c>
      <c r="E33" s="178">
        <v>0</v>
      </c>
      <c r="F33" s="179">
        <v>0</v>
      </c>
      <c r="G33" s="181" t="str">
        <f t="shared" si="1"/>
        <v/>
      </c>
      <c r="H33" s="180" t="str">
        <f t="shared" si="2"/>
        <v/>
      </c>
      <c r="I33" s="180" t="str">
        <f t="shared" si="3"/>
        <v/>
      </c>
      <c r="J33" s="268" t="str">
        <f t="shared" si="4"/>
        <v/>
      </c>
      <c r="K33" s="178">
        <v>150</v>
      </c>
      <c r="L33" s="179">
        <v>88</v>
      </c>
      <c r="M33" s="181">
        <f t="shared" si="5"/>
        <v>0.58666666666666667</v>
      </c>
      <c r="N33" s="178">
        <v>0</v>
      </c>
      <c r="O33" s="179">
        <v>0</v>
      </c>
      <c r="P33" s="181" t="str">
        <f t="shared" si="6"/>
        <v/>
      </c>
      <c r="Q33" s="180" t="str">
        <f t="shared" si="7"/>
        <v/>
      </c>
      <c r="R33" s="180" t="str">
        <f t="shared" si="8"/>
        <v/>
      </c>
      <c r="S33" s="268" t="str">
        <f t="shared" si="9"/>
        <v/>
      </c>
    </row>
    <row r="34" spans="1:20" ht="16.5" x14ac:dyDescent="0.3">
      <c r="A34" s="177" t="s">
        <v>423</v>
      </c>
      <c r="B34" s="178">
        <v>38</v>
      </c>
      <c r="C34" s="179">
        <v>0</v>
      </c>
      <c r="D34" s="180">
        <f t="shared" si="0"/>
        <v>0</v>
      </c>
      <c r="E34" s="178">
        <v>8700</v>
      </c>
      <c r="F34" s="179">
        <v>5422</v>
      </c>
      <c r="G34" s="181">
        <f t="shared" si="1"/>
        <v>0.62321839080459773</v>
      </c>
      <c r="H34" s="180">
        <f t="shared" si="2"/>
        <v>-0.99563218390804598</v>
      </c>
      <c r="I34" s="180">
        <f t="shared" si="3"/>
        <v>-1</v>
      </c>
      <c r="J34" s="268">
        <f t="shared" si="4"/>
        <v>-0.62321839080459773</v>
      </c>
      <c r="K34" s="178">
        <v>24938</v>
      </c>
      <c r="L34" s="179">
        <v>11193</v>
      </c>
      <c r="M34" s="181">
        <f t="shared" si="5"/>
        <v>0.44883310610313576</v>
      </c>
      <c r="N34" s="178">
        <v>70500</v>
      </c>
      <c r="O34" s="179">
        <v>43787</v>
      </c>
      <c r="P34" s="181">
        <f t="shared" si="6"/>
        <v>0.62109219858156028</v>
      </c>
      <c r="Q34" s="180">
        <f t="shared" si="7"/>
        <v>-0.64626950354609924</v>
      </c>
      <c r="R34" s="180">
        <f t="shared" si="8"/>
        <v>-0.74437618471235756</v>
      </c>
      <c r="S34" s="268">
        <f t="shared" si="9"/>
        <v>-0.17225909247842452</v>
      </c>
    </row>
    <row r="35" spans="1:20" ht="16.5" x14ac:dyDescent="0.3">
      <c r="A35" s="177" t="s">
        <v>366</v>
      </c>
      <c r="B35" s="178">
        <v>0</v>
      </c>
      <c r="C35" s="179">
        <v>0</v>
      </c>
      <c r="D35" s="180" t="str">
        <f t="shared" si="0"/>
        <v/>
      </c>
      <c r="E35" s="178">
        <v>0</v>
      </c>
      <c r="F35" s="179">
        <v>0</v>
      </c>
      <c r="G35" s="181" t="str">
        <f t="shared" si="1"/>
        <v/>
      </c>
      <c r="H35" s="180" t="str">
        <f t="shared" si="2"/>
        <v/>
      </c>
      <c r="I35" s="180" t="str">
        <f t="shared" si="3"/>
        <v/>
      </c>
      <c r="J35" s="268" t="str">
        <f t="shared" si="4"/>
        <v/>
      </c>
      <c r="K35" s="178">
        <v>6768</v>
      </c>
      <c r="L35" s="179">
        <v>5457</v>
      </c>
      <c r="M35" s="181">
        <f t="shared" si="5"/>
        <v>0.80629432624113473</v>
      </c>
      <c r="N35" s="178">
        <v>0</v>
      </c>
      <c r="O35" s="179">
        <v>0</v>
      </c>
      <c r="P35" s="181" t="str">
        <f t="shared" si="6"/>
        <v/>
      </c>
      <c r="Q35" s="180" t="str">
        <f t="shared" si="7"/>
        <v/>
      </c>
      <c r="R35" s="180" t="str">
        <f t="shared" si="8"/>
        <v/>
      </c>
      <c r="S35" s="268" t="str">
        <f t="shared" si="9"/>
        <v/>
      </c>
    </row>
    <row r="36" spans="1:20" ht="16.5" x14ac:dyDescent="0.3">
      <c r="A36" s="177" t="s">
        <v>424</v>
      </c>
      <c r="B36" s="178">
        <v>0</v>
      </c>
      <c r="C36" s="179">
        <v>0</v>
      </c>
      <c r="D36" s="180" t="str">
        <f t="shared" si="0"/>
        <v/>
      </c>
      <c r="E36" s="178">
        <v>5952</v>
      </c>
      <c r="F36" s="179">
        <v>5115</v>
      </c>
      <c r="G36" s="181">
        <f t="shared" si="1"/>
        <v>0.859375</v>
      </c>
      <c r="H36" s="180">
        <f t="shared" si="2"/>
        <v>-1</v>
      </c>
      <c r="I36" s="180">
        <f t="shared" si="3"/>
        <v>-1</v>
      </c>
      <c r="J36" s="268" t="str">
        <f t="shared" si="4"/>
        <v/>
      </c>
      <c r="K36" s="178">
        <v>29760</v>
      </c>
      <c r="L36" s="179">
        <v>22880</v>
      </c>
      <c r="M36" s="181">
        <f t="shared" si="5"/>
        <v>0.76881720430107525</v>
      </c>
      <c r="N36" s="178">
        <v>50928</v>
      </c>
      <c r="O36" s="179">
        <v>40165</v>
      </c>
      <c r="P36" s="181">
        <f t="shared" si="6"/>
        <v>0.78866242538485709</v>
      </c>
      <c r="Q36" s="180">
        <f t="shared" si="7"/>
        <v>-0.41564561734213001</v>
      </c>
      <c r="R36" s="180">
        <f t="shared" si="8"/>
        <v>-0.43034980704593551</v>
      </c>
      <c r="S36" s="268">
        <f t="shared" si="9"/>
        <v>-1.9845221083781839E-2</v>
      </c>
    </row>
    <row r="37" spans="1:20" ht="16.5" x14ac:dyDescent="0.3">
      <c r="A37" s="177" t="s">
        <v>426</v>
      </c>
      <c r="B37" s="178">
        <v>0</v>
      </c>
      <c r="C37" s="179">
        <v>0</v>
      </c>
      <c r="D37" s="180" t="str">
        <f t="shared" si="0"/>
        <v/>
      </c>
      <c r="E37" s="178">
        <v>0</v>
      </c>
      <c r="F37" s="179">
        <v>0</v>
      </c>
      <c r="G37" s="181" t="str">
        <f t="shared" si="1"/>
        <v/>
      </c>
      <c r="H37" s="180" t="str">
        <f t="shared" si="2"/>
        <v/>
      </c>
      <c r="I37" s="180" t="str">
        <f t="shared" si="3"/>
        <v/>
      </c>
      <c r="J37" s="268" t="str">
        <f t="shared" si="4"/>
        <v/>
      </c>
      <c r="K37" s="178">
        <v>0</v>
      </c>
      <c r="L37" s="179">
        <v>0</v>
      </c>
      <c r="M37" s="181" t="str">
        <f t="shared" si="5"/>
        <v/>
      </c>
      <c r="N37" s="178">
        <v>1212</v>
      </c>
      <c r="O37" s="179">
        <v>1095</v>
      </c>
      <c r="P37" s="181">
        <f t="shared" si="6"/>
        <v>0.90346534653465349</v>
      </c>
      <c r="Q37" s="180">
        <f t="shared" si="7"/>
        <v>-1</v>
      </c>
      <c r="R37" s="180">
        <f t="shared" si="8"/>
        <v>-1</v>
      </c>
      <c r="S37" s="268" t="str">
        <f t="shared" si="9"/>
        <v/>
      </c>
    </row>
    <row r="38" spans="1:20" ht="16.5" x14ac:dyDescent="0.3">
      <c r="A38" s="177" t="s">
        <v>428</v>
      </c>
      <c r="B38" s="178">
        <v>0</v>
      </c>
      <c r="C38" s="179">
        <v>0</v>
      </c>
      <c r="D38" s="180" t="str">
        <f t="shared" si="0"/>
        <v/>
      </c>
      <c r="E38" s="178">
        <v>0</v>
      </c>
      <c r="F38" s="179">
        <v>0</v>
      </c>
      <c r="G38" s="181" t="str">
        <f t="shared" si="1"/>
        <v/>
      </c>
      <c r="H38" s="180" t="str">
        <f t="shared" si="2"/>
        <v/>
      </c>
      <c r="I38" s="180" t="str">
        <f t="shared" si="3"/>
        <v/>
      </c>
      <c r="J38" s="268" t="str">
        <f t="shared" si="4"/>
        <v/>
      </c>
      <c r="K38" s="178">
        <v>120</v>
      </c>
      <c r="L38" s="179">
        <v>51</v>
      </c>
      <c r="M38" s="181">
        <f t="shared" si="5"/>
        <v>0.42499999999999999</v>
      </c>
      <c r="N38" s="178">
        <v>0</v>
      </c>
      <c r="O38" s="179">
        <v>0</v>
      </c>
      <c r="P38" s="181" t="str">
        <f t="shared" si="6"/>
        <v/>
      </c>
      <c r="Q38" s="180" t="str">
        <f t="shared" si="7"/>
        <v/>
      </c>
      <c r="R38" s="180" t="str">
        <f t="shared" si="8"/>
        <v/>
      </c>
      <c r="S38" s="268" t="str">
        <f t="shared" si="9"/>
        <v/>
      </c>
    </row>
    <row r="39" spans="1:20" ht="16.5" x14ac:dyDescent="0.3">
      <c r="A39" s="177" t="s">
        <v>544</v>
      </c>
      <c r="B39" s="178">
        <v>0</v>
      </c>
      <c r="C39" s="179">
        <v>0</v>
      </c>
      <c r="D39" s="180" t="str">
        <f t="shared" si="0"/>
        <v/>
      </c>
      <c r="E39" s="178">
        <v>0</v>
      </c>
      <c r="F39" s="179">
        <v>0</v>
      </c>
      <c r="G39" s="181" t="str">
        <f t="shared" si="1"/>
        <v/>
      </c>
      <c r="H39" s="180" t="str">
        <f t="shared" si="2"/>
        <v/>
      </c>
      <c r="I39" s="180" t="str">
        <f t="shared" si="3"/>
        <v/>
      </c>
      <c r="J39" s="268" t="str">
        <f t="shared" si="4"/>
        <v/>
      </c>
      <c r="K39" s="178">
        <v>0</v>
      </c>
      <c r="L39" s="179">
        <v>0</v>
      </c>
      <c r="M39" s="181" t="str">
        <f t="shared" si="5"/>
        <v/>
      </c>
      <c r="N39" s="178">
        <v>80</v>
      </c>
      <c r="O39" s="179">
        <v>37</v>
      </c>
      <c r="P39" s="181">
        <f t="shared" si="6"/>
        <v>0.46250000000000002</v>
      </c>
      <c r="Q39" s="180">
        <f t="shared" si="7"/>
        <v>-1</v>
      </c>
      <c r="R39" s="180">
        <f t="shared" si="8"/>
        <v>-1</v>
      </c>
      <c r="S39" s="268" t="str">
        <f t="shared" si="9"/>
        <v/>
      </c>
    </row>
    <row r="40" spans="1:20" ht="16.5" x14ac:dyDescent="0.3">
      <c r="A40" s="177" t="s">
        <v>427</v>
      </c>
      <c r="B40" s="178">
        <v>0</v>
      </c>
      <c r="C40" s="179">
        <v>0</v>
      </c>
      <c r="D40" s="180" t="str">
        <f t="shared" si="0"/>
        <v/>
      </c>
      <c r="E40" s="178">
        <v>1800</v>
      </c>
      <c r="F40" s="179">
        <v>1166</v>
      </c>
      <c r="G40" s="181">
        <f t="shared" si="1"/>
        <v>0.64777777777777779</v>
      </c>
      <c r="H40" s="180">
        <f t="shared" si="2"/>
        <v>-1</v>
      </c>
      <c r="I40" s="180">
        <f t="shared" si="3"/>
        <v>-1</v>
      </c>
      <c r="J40" s="268" t="str">
        <f t="shared" si="4"/>
        <v/>
      </c>
      <c r="K40" s="178">
        <v>1500</v>
      </c>
      <c r="L40" s="179">
        <v>934</v>
      </c>
      <c r="M40" s="181">
        <f t="shared" si="5"/>
        <v>0.6226666666666667</v>
      </c>
      <c r="N40" s="178">
        <v>19192</v>
      </c>
      <c r="O40" s="179">
        <v>11614</v>
      </c>
      <c r="P40" s="181">
        <f t="shared" si="6"/>
        <v>0.60514797832430178</v>
      </c>
      <c r="Q40" s="180">
        <f t="shared" si="7"/>
        <v>-0.92184243434764479</v>
      </c>
      <c r="R40" s="180">
        <f t="shared" si="8"/>
        <v>-0.91957981746168416</v>
      </c>
      <c r="S40" s="268">
        <f t="shared" si="9"/>
        <v>1.7518688342364919E-2</v>
      </c>
    </row>
    <row r="41" spans="1:20" ht="16.5" x14ac:dyDescent="0.3">
      <c r="A41" s="177" t="s">
        <v>539</v>
      </c>
      <c r="B41" s="178">
        <v>0</v>
      </c>
      <c r="C41" s="179">
        <v>0</v>
      </c>
      <c r="D41" s="180" t="str">
        <f t="shared" si="0"/>
        <v/>
      </c>
      <c r="E41" s="178">
        <v>0</v>
      </c>
      <c r="F41" s="179">
        <v>0</v>
      </c>
      <c r="G41" s="181" t="str">
        <f t="shared" si="1"/>
        <v/>
      </c>
      <c r="H41" s="180" t="str">
        <f t="shared" si="2"/>
        <v/>
      </c>
      <c r="I41" s="180" t="str">
        <f t="shared" si="3"/>
        <v/>
      </c>
      <c r="J41" s="268" t="str">
        <f t="shared" si="4"/>
        <v/>
      </c>
      <c r="K41" s="178">
        <v>0</v>
      </c>
      <c r="L41" s="179">
        <v>0</v>
      </c>
      <c r="M41" s="181" t="str">
        <f t="shared" si="5"/>
        <v/>
      </c>
      <c r="N41" s="178">
        <v>400</v>
      </c>
      <c r="O41" s="179">
        <v>252</v>
      </c>
      <c r="P41" s="181">
        <f t="shared" si="6"/>
        <v>0.63</v>
      </c>
      <c r="Q41" s="180">
        <f t="shared" si="7"/>
        <v>-1</v>
      </c>
      <c r="R41" s="180">
        <f t="shared" si="8"/>
        <v>-1</v>
      </c>
      <c r="S41" s="268" t="str">
        <f t="shared" si="9"/>
        <v/>
      </c>
    </row>
    <row r="42" spans="1:20" ht="16.5" x14ac:dyDescent="0.3">
      <c r="A42" s="177" t="s">
        <v>429</v>
      </c>
      <c r="B42" s="178">
        <v>0</v>
      </c>
      <c r="C42" s="179">
        <v>0</v>
      </c>
      <c r="D42" s="180" t="str">
        <f t="shared" si="0"/>
        <v/>
      </c>
      <c r="E42" s="178">
        <v>0</v>
      </c>
      <c r="F42" s="179">
        <v>0</v>
      </c>
      <c r="G42" s="181" t="str">
        <f t="shared" si="1"/>
        <v/>
      </c>
      <c r="H42" s="180" t="str">
        <f t="shared" si="2"/>
        <v/>
      </c>
      <c r="I42" s="180" t="str">
        <f t="shared" si="3"/>
        <v/>
      </c>
      <c r="J42" s="268" t="str">
        <f t="shared" si="4"/>
        <v/>
      </c>
      <c r="K42" s="178">
        <v>400</v>
      </c>
      <c r="L42" s="179">
        <v>200</v>
      </c>
      <c r="M42" s="181">
        <f t="shared" si="5"/>
        <v>0.5</v>
      </c>
      <c r="N42" s="178">
        <v>13750</v>
      </c>
      <c r="O42" s="179">
        <v>6505</v>
      </c>
      <c r="P42" s="181">
        <f t="shared" si="6"/>
        <v>0.47309090909090912</v>
      </c>
      <c r="Q42" s="180">
        <f t="shared" si="7"/>
        <v>-0.97090909090909094</v>
      </c>
      <c r="R42" s="180">
        <f t="shared" si="8"/>
        <v>-0.96925441967717141</v>
      </c>
      <c r="S42" s="268">
        <f t="shared" si="9"/>
        <v>2.6909090909090883E-2</v>
      </c>
    </row>
    <row r="43" spans="1:20" ht="16.5" x14ac:dyDescent="0.3">
      <c r="A43" s="177" t="s">
        <v>425</v>
      </c>
      <c r="B43" s="178">
        <v>0</v>
      </c>
      <c r="C43" s="179">
        <v>0</v>
      </c>
      <c r="D43" s="180" t="str">
        <f t="shared" si="0"/>
        <v/>
      </c>
      <c r="E43" s="178">
        <v>0</v>
      </c>
      <c r="F43" s="179">
        <v>0</v>
      </c>
      <c r="G43" s="181" t="str">
        <f t="shared" si="1"/>
        <v/>
      </c>
      <c r="H43" s="180" t="str">
        <f t="shared" si="2"/>
        <v/>
      </c>
      <c r="I43" s="180" t="str">
        <f t="shared" si="3"/>
        <v/>
      </c>
      <c r="J43" s="268" t="str">
        <f t="shared" si="4"/>
        <v/>
      </c>
      <c r="K43" s="178">
        <v>0</v>
      </c>
      <c r="L43" s="179">
        <v>0</v>
      </c>
      <c r="M43" s="181" t="str">
        <f t="shared" si="5"/>
        <v/>
      </c>
      <c r="N43" s="178">
        <v>300</v>
      </c>
      <c r="O43" s="179">
        <v>292</v>
      </c>
      <c r="P43" s="181">
        <f t="shared" si="6"/>
        <v>0.97333333333333338</v>
      </c>
      <c r="Q43" s="180">
        <f t="shared" si="7"/>
        <v>-1</v>
      </c>
      <c r="R43" s="180">
        <f t="shared" si="8"/>
        <v>-1</v>
      </c>
      <c r="S43" s="268" t="str">
        <f t="shared" si="9"/>
        <v/>
      </c>
    </row>
    <row r="44" spans="1:20" ht="16.5" x14ac:dyDescent="0.3">
      <c r="A44" s="177" t="s">
        <v>546</v>
      </c>
      <c r="B44" s="178">
        <v>0</v>
      </c>
      <c r="C44" s="179">
        <v>0</v>
      </c>
      <c r="D44" s="180" t="str">
        <f t="shared" si="0"/>
        <v/>
      </c>
      <c r="E44" s="178">
        <v>0</v>
      </c>
      <c r="F44" s="179">
        <v>0</v>
      </c>
      <c r="G44" s="181" t="str">
        <f t="shared" si="1"/>
        <v/>
      </c>
      <c r="H44" s="180" t="str">
        <f t="shared" si="2"/>
        <v/>
      </c>
      <c r="I44" s="180" t="str">
        <f t="shared" si="3"/>
        <v/>
      </c>
      <c r="J44" s="268" t="str">
        <f t="shared" si="4"/>
        <v/>
      </c>
      <c r="K44" s="178">
        <v>0</v>
      </c>
      <c r="L44" s="179">
        <v>0</v>
      </c>
      <c r="M44" s="181" t="str">
        <f t="shared" si="5"/>
        <v/>
      </c>
      <c r="N44" s="178">
        <v>1050</v>
      </c>
      <c r="O44" s="179">
        <v>772</v>
      </c>
      <c r="P44" s="181">
        <f t="shared" si="6"/>
        <v>0.73523809523809525</v>
      </c>
      <c r="Q44" s="180">
        <f t="shared" si="7"/>
        <v>-1</v>
      </c>
      <c r="R44" s="180">
        <f t="shared" si="8"/>
        <v>-1</v>
      </c>
      <c r="S44" s="268" t="str">
        <f t="shared" si="9"/>
        <v/>
      </c>
      <c r="T44"/>
    </row>
    <row r="45" spans="1:20" ht="16.5" x14ac:dyDescent="0.3">
      <c r="A45" s="177" t="s">
        <v>243</v>
      </c>
      <c r="B45" s="178">
        <v>0</v>
      </c>
      <c r="C45" s="179">
        <v>0</v>
      </c>
      <c r="D45" s="180" t="str">
        <f t="shared" si="0"/>
        <v/>
      </c>
      <c r="E45" s="178">
        <v>0</v>
      </c>
      <c r="F45" s="179">
        <v>0</v>
      </c>
      <c r="G45" s="181" t="str">
        <f t="shared" si="1"/>
        <v/>
      </c>
      <c r="H45" s="180" t="str">
        <f t="shared" si="2"/>
        <v/>
      </c>
      <c r="I45" s="180" t="str">
        <f t="shared" si="3"/>
        <v/>
      </c>
      <c r="J45" s="268" t="str">
        <f t="shared" si="4"/>
        <v/>
      </c>
      <c r="K45" s="178">
        <v>31938</v>
      </c>
      <c r="L45" s="179">
        <v>26171</v>
      </c>
      <c r="M45" s="181">
        <f t="shared" si="5"/>
        <v>0.8194313983342727</v>
      </c>
      <c r="N45" s="178">
        <v>72874</v>
      </c>
      <c r="O45" s="179">
        <v>52637</v>
      </c>
      <c r="P45" s="181">
        <f t="shared" si="6"/>
        <v>0.72230150671021209</v>
      </c>
      <c r="Q45" s="180">
        <f t="shared" si="7"/>
        <v>-0.56173669621538547</v>
      </c>
      <c r="R45" s="180">
        <f t="shared" si="8"/>
        <v>-0.50280221137222858</v>
      </c>
      <c r="S45" s="268">
        <f t="shared" si="9"/>
        <v>9.7129891624060605E-2</v>
      </c>
      <c r="T45" s="172"/>
    </row>
    <row r="46" spans="1:20" ht="16.5" x14ac:dyDescent="0.3">
      <c r="A46" s="177" t="s">
        <v>542</v>
      </c>
      <c r="B46" s="178">
        <v>0</v>
      </c>
      <c r="C46" s="179">
        <v>0</v>
      </c>
      <c r="D46" s="180" t="str">
        <f t="shared" si="0"/>
        <v/>
      </c>
      <c r="E46" s="178">
        <v>3456</v>
      </c>
      <c r="F46" s="179">
        <v>2663</v>
      </c>
      <c r="G46" s="181">
        <f t="shared" si="1"/>
        <v>0.77054398148148151</v>
      </c>
      <c r="H46" s="180">
        <f t="shared" si="2"/>
        <v>-1</v>
      </c>
      <c r="I46" s="180">
        <f t="shared" si="3"/>
        <v>-1</v>
      </c>
      <c r="J46" s="268" t="str">
        <f t="shared" si="4"/>
        <v/>
      </c>
      <c r="K46" s="178">
        <v>14383</v>
      </c>
      <c r="L46" s="179">
        <v>10302</v>
      </c>
      <c r="M46" s="181">
        <f t="shared" si="5"/>
        <v>0.71626225404992006</v>
      </c>
      <c r="N46" s="178">
        <v>6528</v>
      </c>
      <c r="O46" s="179">
        <v>4909</v>
      </c>
      <c r="P46" s="181">
        <f t="shared" si="6"/>
        <v>0.75199142156862742</v>
      </c>
      <c r="Q46" s="180">
        <f t="shared" si="7"/>
        <v>1.2032781862745097</v>
      </c>
      <c r="R46" s="180">
        <f t="shared" si="8"/>
        <v>1.0985944184151557</v>
      </c>
      <c r="S46" s="268">
        <f t="shared" si="9"/>
        <v>-3.5729167518707361E-2</v>
      </c>
      <c r="T46" s="172"/>
    </row>
    <row r="47" spans="1:20" ht="16.5" x14ac:dyDescent="0.3">
      <c r="A47" s="177" t="s">
        <v>615</v>
      </c>
      <c r="B47" s="178">
        <v>0</v>
      </c>
      <c r="C47" s="179">
        <v>0</v>
      </c>
      <c r="D47" s="180" t="str">
        <f t="shared" si="0"/>
        <v/>
      </c>
      <c r="E47" s="178">
        <v>0</v>
      </c>
      <c r="F47" s="179">
        <v>0</v>
      </c>
      <c r="G47" s="181" t="str">
        <f t="shared" si="1"/>
        <v/>
      </c>
      <c r="H47" s="180" t="str">
        <f t="shared" si="2"/>
        <v/>
      </c>
      <c r="I47" s="180" t="str">
        <f t="shared" si="3"/>
        <v/>
      </c>
      <c r="J47" s="268" t="str">
        <f t="shared" si="4"/>
        <v/>
      </c>
      <c r="K47" s="178">
        <v>0</v>
      </c>
      <c r="L47" s="179">
        <v>0</v>
      </c>
      <c r="M47" s="181" t="str">
        <f t="shared" si="5"/>
        <v/>
      </c>
      <c r="N47" s="178">
        <v>600</v>
      </c>
      <c r="O47" s="179">
        <v>167</v>
      </c>
      <c r="P47" s="181">
        <f t="shared" si="6"/>
        <v>0.27833333333333332</v>
      </c>
      <c r="Q47" s="180">
        <f t="shared" si="7"/>
        <v>-1</v>
      </c>
      <c r="R47" s="180">
        <f t="shared" si="8"/>
        <v>-1</v>
      </c>
      <c r="S47" s="268" t="str">
        <f t="shared" si="9"/>
        <v/>
      </c>
      <c r="T47" s="172"/>
    </row>
    <row r="48" spans="1:20" ht="16.5" x14ac:dyDescent="0.3">
      <c r="A48" s="177" t="s">
        <v>430</v>
      </c>
      <c r="B48" s="178">
        <v>0</v>
      </c>
      <c r="C48" s="179">
        <v>0</v>
      </c>
      <c r="D48" s="180" t="str">
        <f t="shared" si="0"/>
        <v/>
      </c>
      <c r="E48" s="178">
        <v>0</v>
      </c>
      <c r="F48" s="179">
        <v>0</v>
      </c>
      <c r="G48" s="181" t="str">
        <f t="shared" si="1"/>
        <v/>
      </c>
      <c r="H48" s="180" t="str">
        <f t="shared" si="2"/>
        <v/>
      </c>
      <c r="I48" s="180" t="str">
        <f t="shared" si="3"/>
        <v/>
      </c>
      <c r="J48" s="268" t="str">
        <f t="shared" si="4"/>
        <v/>
      </c>
      <c r="K48" s="178">
        <v>0</v>
      </c>
      <c r="L48" s="179">
        <v>0</v>
      </c>
      <c r="M48" s="181" t="str">
        <f t="shared" si="5"/>
        <v/>
      </c>
      <c r="N48" s="178">
        <v>174</v>
      </c>
      <c r="O48" s="179">
        <v>173</v>
      </c>
      <c r="P48" s="181">
        <f t="shared" si="6"/>
        <v>0.99425287356321834</v>
      </c>
      <c r="Q48" s="180">
        <f t="shared" si="7"/>
        <v>-1</v>
      </c>
      <c r="R48" s="180">
        <f t="shared" si="8"/>
        <v>-1</v>
      </c>
      <c r="S48" s="268" t="str">
        <f t="shared" si="9"/>
        <v/>
      </c>
      <c r="T48" s="172"/>
    </row>
    <row r="49" spans="1:20" ht="16.5" x14ac:dyDescent="0.3">
      <c r="A49" s="177" t="s">
        <v>543</v>
      </c>
      <c r="B49" s="178">
        <v>0</v>
      </c>
      <c r="C49" s="179">
        <v>0</v>
      </c>
      <c r="D49" s="180" t="str">
        <f t="shared" si="0"/>
        <v/>
      </c>
      <c r="E49" s="178">
        <v>0</v>
      </c>
      <c r="F49" s="179">
        <v>0</v>
      </c>
      <c r="G49" s="181" t="str">
        <f t="shared" si="1"/>
        <v/>
      </c>
      <c r="H49" s="180" t="str">
        <f t="shared" si="2"/>
        <v/>
      </c>
      <c r="I49" s="180" t="str">
        <f t="shared" si="3"/>
        <v/>
      </c>
      <c r="J49" s="268" t="str">
        <f t="shared" si="4"/>
        <v/>
      </c>
      <c r="K49" s="178">
        <v>284</v>
      </c>
      <c r="L49" s="179">
        <v>61</v>
      </c>
      <c r="M49" s="181">
        <f t="shared" si="5"/>
        <v>0.21478873239436619</v>
      </c>
      <c r="N49" s="178">
        <v>0</v>
      </c>
      <c r="O49" s="179">
        <v>0</v>
      </c>
      <c r="P49" s="181" t="str">
        <f t="shared" si="6"/>
        <v/>
      </c>
      <c r="Q49" s="180" t="str">
        <f t="shared" si="7"/>
        <v/>
      </c>
      <c r="R49" s="180" t="str">
        <f t="shared" si="8"/>
        <v/>
      </c>
      <c r="S49" s="268" t="str">
        <f t="shared" si="9"/>
        <v/>
      </c>
      <c r="T49" s="172"/>
    </row>
    <row r="50" spans="1:20" ht="17.25" thickBot="1" x14ac:dyDescent="0.35">
      <c r="A50" s="177" t="s">
        <v>541</v>
      </c>
      <c r="B50" s="178">
        <v>0</v>
      </c>
      <c r="C50" s="179">
        <v>0</v>
      </c>
      <c r="D50" s="180" t="str">
        <f t="shared" si="0"/>
        <v/>
      </c>
      <c r="E50" s="178">
        <v>0</v>
      </c>
      <c r="F50" s="179">
        <v>0</v>
      </c>
      <c r="G50" s="181" t="str">
        <f t="shared" si="1"/>
        <v/>
      </c>
      <c r="H50" s="180" t="str">
        <f t="shared" si="2"/>
        <v/>
      </c>
      <c r="I50" s="180" t="str">
        <f t="shared" si="3"/>
        <v/>
      </c>
      <c r="J50" s="268" t="str">
        <f t="shared" si="4"/>
        <v/>
      </c>
      <c r="K50" s="178">
        <v>0</v>
      </c>
      <c r="L50" s="179">
        <v>0</v>
      </c>
      <c r="M50" s="181" t="str">
        <f t="shared" si="5"/>
        <v/>
      </c>
      <c r="N50" s="178">
        <v>39</v>
      </c>
      <c r="O50" s="179">
        <v>16</v>
      </c>
      <c r="P50" s="181">
        <f t="shared" si="6"/>
        <v>0.41025641025641024</v>
      </c>
      <c r="Q50" s="180">
        <f t="shared" si="7"/>
        <v>-1</v>
      </c>
      <c r="R50" s="180">
        <f t="shared" si="8"/>
        <v>-1</v>
      </c>
      <c r="S50" s="268" t="str">
        <f t="shared" si="9"/>
        <v/>
      </c>
      <c r="T50" s="172"/>
    </row>
    <row r="51" spans="1:20" ht="16.5" thickTop="1" x14ac:dyDescent="0.25">
      <c r="A51" s="211" t="s">
        <v>173</v>
      </c>
      <c r="B51" s="212">
        <v>447869</v>
      </c>
      <c r="C51" s="213">
        <v>386220</v>
      </c>
      <c r="D51" s="214">
        <f t="shared" si="0"/>
        <v>0.86235037477476673</v>
      </c>
      <c r="E51" s="212">
        <v>460008</v>
      </c>
      <c r="F51" s="213">
        <v>400083</v>
      </c>
      <c r="G51" s="215">
        <f t="shared" si="1"/>
        <v>0.86973052642562743</v>
      </c>
      <c r="H51" s="214">
        <f t="shared" si="2"/>
        <v>-2.6388671501365146E-2</v>
      </c>
      <c r="I51" s="214">
        <f t="shared" si="3"/>
        <v>-3.4650310060662437E-2</v>
      </c>
      <c r="J51" s="267">
        <f t="shared" si="4"/>
        <v>-7.3801516508607001E-3</v>
      </c>
      <c r="K51" s="216">
        <v>5009449</v>
      </c>
      <c r="L51" s="212">
        <v>4290846</v>
      </c>
      <c r="M51" s="215">
        <f t="shared" si="5"/>
        <v>0.8565504908823306</v>
      </c>
      <c r="N51" s="212">
        <v>4574815</v>
      </c>
      <c r="O51" s="213">
        <v>3954364</v>
      </c>
      <c r="P51" s="215">
        <f t="shared" si="6"/>
        <v>0.86437681086557594</v>
      </c>
      <c r="Q51" s="214">
        <f t="shared" si="7"/>
        <v>9.5005808978067874E-2</v>
      </c>
      <c r="R51" s="214">
        <f t="shared" si="8"/>
        <v>8.5091306718349635E-2</v>
      </c>
      <c r="S51" s="267">
        <f t="shared" si="9"/>
        <v>-7.8263199832453445E-3</v>
      </c>
      <c r="T51" s="172"/>
    </row>
    <row r="52" spans="1:20" ht="16.5" x14ac:dyDescent="0.3">
      <c r="A52" s="177" t="s">
        <v>174</v>
      </c>
      <c r="B52" s="178">
        <v>61601</v>
      </c>
      <c r="C52" s="179">
        <v>53037</v>
      </c>
      <c r="D52" s="180">
        <f t="shared" si="0"/>
        <v>0.86097628285255112</v>
      </c>
      <c r="E52" s="178">
        <v>85926</v>
      </c>
      <c r="F52" s="179">
        <v>77038</v>
      </c>
      <c r="G52" s="181">
        <f t="shared" si="1"/>
        <v>0.89656215813607054</v>
      </c>
      <c r="H52" s="180">
        <f t="shared" si="2"/>
        <v>-0.28309242836859627</v>
      </c>
      <c r="I52" s="180">
        <f t="shared" si="3"/>
        <v>-0.31154754796334272</v>
      </c>
      <c r="J52" s="268">
        <f t="shared" si="4"/>
        <v>-3.5585875283519419E-2</v>
      </c>
      <c r="K52" s="178">
        <v>844822</v>
      </c>
      <c r="L52" s="179">
        <v>730817</v>
      </c>
      <c r="M52" s="181">
        <f t="shared" si="5"/>
        <v>0.86505441382918535</v>
      </c>
      <c r="N52" s="178">
        <v>857415</v>
      </c>
      <c r="O52" s="179">
        <v>745857</v>
      </c>
      <c r="P52" s="181">
        <f t="shared" si="6"/>
        <v>0.86989030982663007</v>
      </c>
      <c r="Q52" s="180">
        <f t="shared" si="7"/>
        <v>-1.4687170156808538E-2</v>
      </c>
      <c r="R52" s="180">
        <f t="shared" si="8"/>
        <v>-2.0164723264647244E-2</v>
      </c>
      <c r="S52" s="268">
        <f t="shared" si="9"/>
        <v>-4.8358959974447169E-3</v>
      </c>
      <c r="T52" s="172"/>
    </row>
    <row r="53" spans="1:20" ht="16.5" x14ac:dyDescent="0.3">
      <c r="A53" s="177" t="s">
        <v>176</v>
      </c>
      <c r="B53" s="178">
        <v>45307</v>
      </c>
      <c r="C53" s="179">
        <v>37897</v>
      </c>
      <c r="D53" s="180">
        <f t="shared" si="0"/>
        <v>0.83644911382347098</v>
      </c>
      <c r="E53" s="178">
        <v>36267</v>
      </c>
      <c r="F53" s="179">
        <v>30705</v>
      </c>
      <c r="G53" s="181">
        <f t="shared" si="1"/>
        <v>0.84663743899412691</v>
      </c>
      <c r="H53" s="180">
        <f t="shared" si="2"/>
        <v>0.24926241486751044</v>
      </c>
      <c r="I53" s="180">
        <f t="shared" si="3"/>
        <v>0.23422895293926072</v>
      </c>
      <c r="J53" s="268">
        <f t="shared" si="4"/>
        <v>-1.0188325170655932E-2</v>
      </c>
      <c r="K53" s="178">
        <v>380930</v>
      </c>
      <c r="L53" s="179">
        <v>327665</v>
      </c>
      <c r="M53" s="181">
        <f t="shared" si="5"/>
        <v>0.86017116005565331</v>
      </c>
      <c r="N53" s="178">
        <v>366156</v>
      </c>
      <c r="O53" s="179">
        <v>308104</v>
      </c>
      <c r="P53" s="181"/>
      <c r="Q53" s="180">
        <f t="shared" si="7"/>
        <v>4.0348922317263725E-2</v>
      </c>
      <c r="R53" s="180">
        <f t="shared" si="8"/>
        <v>6.3488302651052875E-2</v>
      </c>
      <c r="S53" s="268">
        <f t="shared" si="9"/>
        <v>0.86017116005565331</v>
      </c>
      <c r="T53" s="172"/>
    </row>
    <row r="54" spans="1:20" ht="16.5" x14ac:dyDescent="0.3">
      <c r="A54" s="177" t="s">
        <v>175</v>
      </c>
      <c r="B54" s="178">
        <v>44986</v>
      </c>
      <c r="C54" s="179">
        <v>37159</v>
      </c>
      <c r="D54" s="180">
        <f t="shared" si="0"/>
        <v>0.82601253723380608</v>
      </c>
      <c r="E54" s="178">
        <v>42995</v>
      </c>
      <c r="F54" s="179">
        <v>35669</v>
      </c>
      <c r="G54" s="181">
        <f t="shared" si="1"/>
        <v>0.82960809396441448</v>
      </c>
      <c r="H54" s="180">
        <f t="shared" si="2"/>
        <v>4.6307710198860264E-2</v>
      </c>
      <c r="I54" s="180">
        <f t="shared" si="3"/>
        <v>4.1772968123580778E-2</v>
      </c>
      <c r="J54" s="268">
        <f t="shared" si="4"/>
        <v>-3.5955567306084069E-3</v>
      </c>
      <c r="K54" s="178">
        <v>485474</v>
      </c>
      <c r="L54" s="179">
        <v>411286</v>
      </c>
      <c r="M54" s="181">
        <f t="shared" si="5"/>
        <v>0.84718440122437044</v>
      </c>
      <c r="N54" s="178">
        <v>396592</v>
      </c>
      <c r="O54" s="179">
        <v>353342</v>
      </c>
      <c r="P54" s="181"/>
      <c r="Q54" s="180">
        <f t="shared" si="7"/>
        <v>0.2241144551579457</v>
      </c>
      <c r="R54" s="180">
        <f t="shared" si="8"/>
        <v>0.16398843047246014</v>
      </c>
      <c r="S54" s="268">
        <f t="shared" si="9"/>
        <v>0.84718440122437044</v>
      </c>
      <c r="T54" s="172"/>
    </row>
    <row r="55" spans="1:20" ht="16.5" x14ac:dyDescent="0.3">
      <c r="A55" s="177" t="s">
        <v>178</v>
      </c>
      <c r="B55" s="178">
        <v>28928</v>
      </c>
      <c r="C55" s="179">
        <v>26269</v>
      </c>
      <c r="D55" s="180">
        <f t="shared" si="0"/>
        <v>0.90808213495575218</v>
      </c>
      <c r="E55" s="178">
        <v>34769</v>
      </c>
      <c r="F55" s="179">
        <v>31152</v>
      </c>
      <c r="G55" s="181">
        <f t="shared" si="1"/>
        <v>0.89597054847709168</v>
      </c>
      <c r="H55" s="180">
        <f t="shared" si="2"/>
        <v>-0.16799447783945465</v>
      </c>
      <c r="I55" s="180">
        <f t="shared" si="3"/>
        <v>-0.1567475603492553</v>
      </c>
      <c r="J55" s="268">
        <f t="shared" si="4"/>
        <v>1.2111586478660508E-2</v>
      </c>
      <c r="K55" s="178">
        <v>357621</v>
      </c>
      <c r="L55" s="179">
        <v>308496</v>
      </c>
      <c r="M55" s="181">
        <f t="shared" si="5"/>
        <v>0.86263390572701271</v>
      </c>
      <c r="N55" s="178">
        <v>358347</v>
      </c>
      <c r="O55" s="179">
        <v>317603</v>
      </c>
      <c r="P55" s="181">
        <f t="shared" si="6"/>
        <v>0.88630015041286803</v>
      </c>
      <c r="Q55" s="180">
        <f t="shared" si="7"/>
        <v>-2.0259692421032982E-3</v>
      </c>
      <c r="R55" s="180">
        <f t="shared" si="8"/>
        <v>-2.8674162397710368E-2</v>
      </c>
      <c r="S55" s="268">
        <f t="shared" si="9"/>
        <v>-2.366624468585532E-2</v>
      </c>
      <c r="T55" s="172"/>
    </row>
    <row r="56" spans="1:20" ht="16.5" x14ac:dyDescent="0.3">
      <c r="A56" s="177" t="s">
        <v>177</v>
      </c>
      <c r="B56" s="178">
        <v>26506</v>
      </c>
      <c r="C56" s="179">
        <v>23465</v>
      </c>
      <c r="D56" s="180">
        <f t="shared" si="0"/>
        <v>0.8852712593375085</v>
      </c>
      <c r="E56" s="178">
        <v>27353</v>
      </c>
      <c r="F56" s="179">
        <v>25234</v>
      </c>
      <c r="G56" s="181">
        <f t="shared" si="1"/>
        <v>0.92253134939494752</v>
      </c>
      <c r="H56" s="180">
        <f t="shared" si="2"/>
        <v>-3.0965524805322997E-2</v>
      </c>
      <c r="I56" s="180">
        <f t="shared" si="3"/>
        <v>-7.0103828168344262E-2</v>
      </c>
      <c r="J56" s="268">
        <f t="shared" si="4"/>
        <v>-3.7260090057439021E-2</v>
      </c>
      <c r="K56" s="178">
        <v>331831</v>
      </c>
      <c r="L56" s="179">
        <v>287337</v>
      </c>
      <c r="M56" s="181">
        <f t="shared" si="5"/>
        <v>0.86591367292386789</v>
      </c>
      <c r="N56" s="178">
        <v>230931</v>
      </c>
      <c r="O56" s="179">
        <v>208011</v>
      </c>
      <c r="P56" s="181">
        <f t="shared" si="6"/>
        <v>0.90074957454824167</v>
      </c>
      <c r="Q56" s="180">
        <f t="shared" si="7"/>
        <v>0.43692704747305466</v>
      </c>
      <c r="R56" s="180">
        <f t="shared" si="8"/>
        <v>0.38135483219637423</v>
      </c>
      <c r="S56" s="268">
        <f t="shared" si="9"/>
        <v>-3.4835901624373777E-2</v>
      </c>
      <c r="T56" s="172"/>
    </row>
    <row r="57" spans="1:20" ht="16.5" x14ac:dyDescent="0.3">
      <c r="A57" s="177" t="s">
        <v>179</v>
      </c>
      <c r="B57" s="178">
        <v>21116</v>
      </c>
      <c r="C57" s="179">
        <v>19838</v>
      </c>
      <c r="D57" s="180">
        <f t="shared" si="0"/>
        <v>0.93947717370714146</v>
      </c>
      <c r="E57" s="178">
        <v>20434</v>
      </c>
      <c r="F57" s="179">
        <v>19468</v>
      </c>
      <c r="G57" s="181">
        <f t="shared" si="1"/>
        <v>0.95272584907507096</v>
      </c>
      <c r="H57" s="180">
        <f t="shared" si="2"/>
        <v>3.3375746305177589E-2</v>
      </c>
      <c r="I57" s="180">
        <f t="shared" si="3"/>
        <v>1.9005547565235315E-2</v>
      </c>
      <c r="J57" s="268">
        <f t="shared" si="4"/>
        <v>-1.3248675367929508E-2</v>
      </c>
      <c r="K57" s="178">
        <v>221378</v>
      </c>
      <c r="L57" s="179">
        <v>200931</v>
      </c>
      <c r="M57" s="181">
        <f t="shared" si="5"/>
        <v>0.90763761530052667</v>
      </c>
      <c r="N57" s="178">
        <v>210324</v>
      </c>
      <c r="O57" s="179">
        <v>190421</v>
      </c>
      <c r="P57" s="181">
        <f t="shared" si="6"/>
        <v>0.90536981038778264</v>
      </c>
      <c r="Q57" s="180">
        <f t="shared" si="7"/>
        <v>5.2557007284000035E-2</v>
      </c>
      <c r="R57" s="180">
        <f t="shared" si="8"/>
        <v>5.5193492314398185E-2</v>
      </c>
      <c r="S57" s="268">
        <f t="shared" si="9"/>
        <v>2.2678049127440314E-3</v>
      </c>
      <c r="T57" s="172"/>
    </row>
    <row r="58" spans="1:20" ht="16.5" x14ac:dyDescent="0.3">
      <c r="A58" s="177" t="s">
        <v>180</v>
      </c>
      <c r="B58" s="178">
        <v>20048</v>
      </c>
      <c r="C58" s="179">
        <v>17086</v>
      </c>
      <c r="D58" s="180">
        <f t="shared" si="0"/>
        <v>0.85225458898643258</v>
      </c>
      <c r="E58" s="178">
        <v>19204</v>
      </c>
      <c r="F58" s="179">
        <v>16367</v>
      </c>
      <c r="G58" s="181">
        <f t="shared" si="1"/>
        <v>0.85227036034159553</v>
      </c>
      <c r="H58" s="180">
        <f t="shared" si="2"/>
        <v>4.3949177254738681E-2</v>
      </c>
      <c r="I58" s="180">
        <f t="shared" si="3"/>
        <v>4.3929858862344906E-2</v>
      </c>
      <c r="J58" s="268">
        <f t="shared" si="4"/>
        <v>-1.5771355162952361E-5</v>
      </c>
      <c r="K58" s="178">
        <v>226905</v>
      </c>
      <c r="L58" s="179">
        <v>190094</v>
      </c>
      <c r="M58" s="181">
        <f t="shared" si="5"/>
        <v>0.8377691104206606</v>
      </c>
      <c r="N58" s="178">
        <v>222027</v>
      </c>
      <c r="O58" s="179">
        <v>194278</v>
      </c>
      <c r="P58" s="181">
        <f t="shared" si="6"/>
        <v>0.87501970481067615</v>
      </c>
      <c r="Q58" s="180">
        <f t="shared" si="7"/>
        <v>2.1970300909348817E-2</v>
      </c>
      <c r="R58" s="180">
        <f t="shared" si="8"/>
        <v>-2.1536149229454682E-2</v>
      </c>
      <c r="S58" s="268">
        <f t="shared" si="9"/>
        <v>-3.7250594390015546E-2</v>
      </c>
      <c r="T58" s="172"/>
    </row>
    <row r="59" spans="1:20" ht="16.5" x14ac:dyDescent="0.3">
      <c r="A59" s="177" t="s">
        <v>187</v>
      </c>
      <c r="B59" s="178">
        <v>18108</v>
      </c>
      <c r="C59" s="179">
        <v>15190</v>
      </c>
      <c r="D59" s="180">
        <f t="shared" si="0"/>
        <v>0.83885575436271265</v>
      </c>
      <c r="E59" s="178">
        <v>16940</v>
      </c>
      <c r="F59" s="179">
        <v>14169</v>
      </c>
      <c r="G59" s="181">
        <f t="shared" si="1"/>
        <v>0.8364226682408501</v>
      </c>
      <c r="H59" s="180">
        <f t="shared" si="2"/>
        <v>6.8949232585596265E-2</v>
      </c>
      <c r="I59" s="180">
        <f t="shared" si="3"/>
        <v>7.2058719740277999E-2</v>
      </c>
      <c r="J59" s="268">
        <f t="shared" si="4"/>
        <v>2.4330861218625488E-3</v>
      </c>
      <c r="K59" s="178">
        <v>191676</v>
      </c>
      <c r="L59" s="179">
        <v>162497</v>
      </c>
      <c r="M59" s="181">
        <f t="shared" si="5"/>
        <v>0.84776915211085369</v>
      </c>
      <c r="N59" s="178">
        <v>196615</v>
      </c>
      <c r="O59" s="179">
        <v>159872</v>
      </c>
      <c r="P59" s="181">
        <f t="shared" si="6"/>
        <v>0.8131220913968924</v>
      </c>
      <c r="Q59" s="180">
        <f t="shared" si="7"/>
        <v>-2.5120158685756455E-2</v>
      </c>
      <c r="R59" s="180">
        <f t="shared" si="8"/>
        <v>1.6419385508406714E-2</v>
      </c>
      <c r="S59" s="268">
        <f t="shared" si="9"/>
        <v>3.4647060713961286E-2</v>
      </c>
      <c r="T59" s="172"/>
    </row>
    <row r="60" spans="1:20" ht="16.5" x14ac:dyDescent="0.3">
      <c r="A60" s="177" t="s">
        <v>181</v>
      </c>
      <c r="B60" s="178">
        <v>18066</v>
      </c>
      <c r="C60" s="179">
        <v>16413</v>
      </c>
      <c r="D60" s="180">
        <f t="shared" si="0"/>
        <v>0.9085021587512454</v>
      </c>
      <c r="E60" s="178">
        <v>18878</v>
      </c>
      <c r="F60" s="179">
        <v>17044</v>
      </c>
      <c r="G60" s="181">
        <f t="shared" si="1"/>
        <v>0.9028498781650599</v>
      </c>
      <c r="H60" s="180">
        <f t="shared" si="2"/>
        <v>-4.3013031041423844E-2</v>
      </c>
      <c r="I60" s="180">
        <f t="shared" si="3"/>
        <v>-3.7021825862473601E-2</v>
      </c>
      <c r="J60" s="268">
        <f t="shared" si="4"/>
        <v>5.6522805861854986E-3</v>
      </c>
      <c r="K60" s="178">
        <v>219692</v>
      </c>
      <c r="L60" s="179">
        <v>187615</v>
      </c>
      <c r="M60" s="181">
        <f t="shared" si="5"/>
        <v>0.85399104200426046</v>
      </c>
      <c r="N60" s="178">
        <v>229101</v>
      </c>
      <c r="O60" s="179">
        <v>193091</v>
      </c>
      <c r="P60" s="181">
        <f t="shared" si="6"/>
        <v>0.84282041544995434</v>
      </c>
      <c r="Q60" s="180">
        <f t="shared" si="7"/>
        <v>-4.1069222744553713E-2</v>
      </c>
      <c r="R60" s="180">
        <f t="shared" si="8"/>
        <v>-2.8359685329715001E-2</v>
      </c>
      <c r="S60" s="268">
        <f t="shared" si="9"/>
        <v>1.1170626554306118E-2</v>
      </c>
      <c r="T60" s="172"/>
    </row>
    <row r="61" spans="1:20" ht="16.5" x14ac:dyDescent="0.3">
      <c r="A61" s="177" t="s">
        <v>184</v>
      </c>
      <c r="B61" s="178">
        <v>17892</v>
      </c>
      <c r="C61" s="179">
        <v>15492</v>
      </c>
      <c r="D61" s="180">
        <f t="shared" si="0"/>
        <v>0.86586183769282365</v>
      </c>
      <c r="E61" s="178">
        <v>16040</v>
      </c>
      <c r="F61" s="179">
        <v>12949</v>
      </c>
      <c r="G61" s="181">
        <f t="shared" si="1"/>
        <v>0.80729426433915208</v>
      </c>
      <c r="H61" s="180">
        <f t="shared" si="2"/>
        <v>0.11546134663341645</v>
      </c>
      <c r="I61" s="180">
        <f t="shared" si="3"/>
        <v>0.196385821298942</v>
      </c>
      <c r="J61" s="268">
        <f t="shared" si="4"/>
        <v>5.8567573353671576E-2</v>
      </c>
      <c r="K61" s="178">
        <v>185536</v>
      </c>
      <c r="L61" s="179">
        <v>159372</v>
      </c>
      <c r="M61" s="181">
        <f t="shared" si="5"/>
        <v>0.85898154536046911</v>
      </c>
      <c r="N61" s="178">
        <v>180946</v>
      </c>
      <c r="O61" s="179">
        <v>156306</v>
      </c>
      <c r="P61" s="181">
        <f t="shared" si="6"/>
        <v>0.8638267770495065</v>
      </c>
      <c r="Q61" s="180">
        <f t="shared" si="7"/>
        <v>2.5366683983066851E-2</v>
      </c>
      <c r="R61" s="180">
        <f t="shared" si="8"/>
        <v>1.9615369851445186E-2</v>
      </c>
      <c r="S61" s="268">
        <f t="shared" si="9"/>
        <v>-4.8452316890373881E-3</v>
      </c>
      <c r="T61" s="172"/>
    </row>
    <row r="62" spans="1:20" ht="16.5" x14ac:dyDescent="0.3">
      <c r="A62" s="177" t="s">
        <v>183</v>
      </c>
      <c r="B62" s="178">
        <v>17484</v>
      </c>
      <c r="C62" s="179">
        <v>15039</v>
      </c>
      <c r="D62" s="180">
        <f t="shared" si="0"/>
        <v>0.86015785861358962</v>
      </c>
      <c r="E62" s="178">
        <v>14100</v>
      </c>
      <c r="F62" s="179">
        <v>11821</v>
      </c>
      <c r="G62" s="181">
        <f t="shared" si="1"/>
        <v>0.83836879432624112</v>
      </c>
      <c r="H62" s="180">
        <f t="shared" si="2"/>
        <v>0.24</v>
      </c>
      <c r="I62" s="180">
        <f t="shared" si="3"/>
        <v>0.27222739192961676</v>
      </c>
      <c r="J62" s="268">
        <f t="shared" si="4"/>
        <v>2.1789064287348503E-2</v>
      </c>
      <c r="K62" s="178">
        <v>196272</v>
      </c>
      <c r="L62" s="179">
        <v>162129</v>
      </c>
      <c r="M62" s="181">
        <f t="shared" si="5"/>
        <v>0.82604243091220342</v>
      </c>
      <c r="N62" s="178">
        <v>141000</v>
      </c>
      <c r="O62" s="179">
        <v>115165</v>
      </c>
      <c r="P62" s="181">
        <f t="shared" si="6"/>
        <v>0.8167730496453901</v>
      </c>
      <c r="Q62" s="180">
        <f t="shared" si="7"/>
        <v>0.3919999999999999</v>
      </c>
      <c r="R62" s="180">
        <f t="shared" si="8"/>
        <v>0.40779750792341418</v>
      </c>
      <c r="S62" s="268">
        <f t="shared" si="9"/>
        <v>9.2693812668133146E-3</v>
      </c>
      <c r="T62" s="172"/>
    </row>
    <row r="63" spans="1:20" ht="16.5" x14ac:dyDescent="0.3">
      <c r="A63" s="177" t="s">
        <v>185</v>
      </c>
      <c r="B63" s="178">
        <v>16619</v>
      </c>
      <c r="C63" s="179">
        <v>14647</v>
      </c>
      <c r="D63" s="180">
        <f t="shared" si="0"/>
        <v>0.88134063421385167</v>
      </c>
      <c r="E63" s="178">
        <v>16821</v>
      </c>
      <c r="F63" s="179">
        <v>14545</v>
      </c>
      <c r="G63" s="181">
        <f t="shared" si="1"/>
        <v>0.86469294334462876</v>
      </c>
      <c r="H63" s="180">
        <f t="shared" si="2"/>
        <v>-1.2008798525652509E-2</v>
      </c>
      <c r="I63" s="180">
        <f t="shared" si="3"/>
        <v>7.0127191474733674E-3</v>
      </c>
      <c r="J63" s="268">
        <f t="shared" si="4"/>
        <v>1.6647690869222909E-2</v>
      </c>
      <c r="K63" s="178">
        <v>183325</v>
      </c>
      <c r="L63" s="179">
        <v>156880</v>
      </c>
      <c r="M63" s="181">
        <f t="shared" si="5"/>
        <v>0.85574798854493384</v>
      </c>
      <c r="N63" s="178">
        <v>192647</v>
      </c>
      <c r="O63" s="179">
        <v>151337</v>
      </c>
      <c r="P63" s="181">
        <f t="shared" si="6"/>
        <v>0.78556634673781578</v>
      </c>
      <c r="Q63" s="180">
        <f t="shared" si="7"/>
        <v>-4.8389022408861782E-2</v>
      </c>
      <c r="R63" s="180">
        <f t="shared" si="8"/>
        <v>3.6626865868888636E-2</v>
      </c>
      <c r="S63" s="268">
        <f t="shared" si="9"/>
        <v>7.0181641807118056E-2</v>
      </c>
      <c r="T63" s="172"/>
    </row>
    <row r="64" spans="1:20" ht="16.5" x14ac:dyDescent="0.3">
      <c r="A64" s="177" t="s">
        <v>186</v>
      </c>
      <c r="B64" s="178">
        <v>15993</v>
      </c>
      <c r="C64" s="179">
        <v>12779</v>
      </c>
      <c r="D64" s="180">
        <f t="shared" si="0"/>
        <v>0.79903707872194085</v>
      </c>
      <c r="E64" s="178">
        <v>15469</v>
      </c>
      <c r="F64" s="179">
        <v>13705</v>
      </c>
      <c r="G64" s="181">
        <f t="shared" si="1"/>
        <v>0.8859654793457884</v>
      </c>
      <c r="H64" s="180">
        <f t="shared" si="2"/>
        <v>3.3874200012929068E-2</v>
      </c>
      <c r="I64" s="180">
        <f t="shared" si="3"/>
        <v>-6.7566581539584059E-2</v>
      </c>
      <c r="J64" s="268">
        <f t="shared" si="4"/>
        <v>-8.6928400623847546E-2</v>
      </c>
      <c r="K64" s="178">
        <v>183205</v>
      </c>
      <c r="L64" s="179">
        <v>162000</v>
      </c>
      <c r="M64" s="181">
        <f t="shared" si="5"/>
        <v>0.88425534237602688</v>
      </c>
      <c r="N64" s="178">
        <v>182477</v>
      </c>
      <c r="O64" s="179">
        <v>166013</v>
      </c>
      <c r="P64" s="181">
        <f t="shared" si="6"/>
        <v>0.90977493053919123</v>
      </c>
      <c r="Q64" s="180">
        <f t="shared" si="7"/>
        <v>3.9895438877228795E-3</v>
      </c>
      <c r="R64" s="180">
        <f t="shared" si="8"/>
        <v>-2.41728057441285E-2</v>
      </c>
      <c r="S64" s="268">
        <f t="shared" si="9"/>
        <v>-2.5519588163164353E-2</v>
      </c>
      <c r="T64" s="172"/>
    </row>
    <row r="65" spans="1:20" ht="16.5" x14ac:dyDescent="0.3">
      <c r="A65" s="177" t="s">
        <v>193</v>
      </c>
      <c r="B65" s="178">
        <v>14975</v>
      </c>
      <c r="C65" s="179">
        <v>11388</v>
      </c>
      <c r="D65" s="180">
        <f t="shared" si="0"/>
        <v>0.76046744574290481</v>
      </c>
      <c r="E65" s="178">
        <v>7431</v>
      </c>
      <c r="F65" s="179">
        <v>6771</v>
      </c>
      <c r="G65" s="181">
        <f t="shared" si="1"/>
        <v>0.91118288251917645</v>
      </c>
      <c r="H65" s="180">
        <f t="shared" si="2"/>
        <v>1.0152065670838382</v>
      </c>
      <c r="I65" s="180">
        <f t="shared" si="3"/>
        <v>0.68187859991138677</v>
      </c>
      <c r="J65" s="268">
        <f t="shared" si="4"/>
        <v>-0.15071543677627164</v>
      </c>
      <c r="K65" s="178">
        <v>103088</v>
      </c>
      <c r="L65" s="179">
        <v>86160</v>
      </c>
      <c r="M65" s="181">
        <f t="shared" si="5"/>
        <v>0.83579078069222412</v>
      </c>
      <c r="N65" s="178">
        <v>92270</v>
      </c>
      <c r="O65" s="179">
        <v>80196</v>
      </c>
      <c r="P65" s="181">
        <f t="shared" si="6"/>
        <v>0.86914490083450746</v>
      </c>
      <c r="Q65" s="180">
        <f t="shared" si="7"/>
        <v>0.11724287417362089</v>
      </c>
      <c r="R65" s="180">
        <f t="shared" si="8"/>
        <v>7.4367798892712944E-2</v>
      </c>
      <c r="S65" s="268">
        <f t="shared" si="9"/>
        <v>-3.3354120142283339E-2</v>
      </c>
      <c r="T65" s="172"/>
    </row>
    <row r="66" spans="1:20" ht="16.5" x14ac:dyDescent="0.3">
      <c r="A66" s="177" t="s">
        <v>188</v>
      </c>
      <c r="B66" s="178">
        <v>14336</v>
      </c>
      <c r="C66" s="179">
        <v>13139</v>
      </c>
      <c r="D66" s="180">
        <f t="shared" si="0"/>
        <v>0.91650390625</v>
      </c>
      <c r="E66" s="178">
        <v>12338</v>
      </c>
      <c r="F66" s="179">
        <v>11174</v>
      </c>
      <c r="G66" s="181">
        <f t="shared" si="1"/>
        <v>0.90565731885232614</v>
      </c>
      <c r="H66" s="180">
        <f t="shared" si="2"/>
        <v>0.16193872588750202</v>
      </c>
      <c r="I66" s="180">
        <f t="shared" si="3"/>
        <v>0.17585466260962956</v>
      </c>
      <c r="J66" s="268">
        <f t="shared" si="4"/>
        <v>1.0846587397673857E-2</v>
      </c>
      <c r="K66" s="178">
        <v>148942</v>
      </c>
      <c r="L66" s="179">
        <v>133968</v>
      </c>
      <c r="M66" s="181">
        <f t="shared" si="5"/>
        <v>0.89946422097192191</v>
      </c>
      <c r="N66" s="178">
        <v>145270</v>
      </c>
      <c r="O66" s="179">
        <v>127953</v>
      </c>
      <c r="P66" s="181">
        <f t="shared" si="6"/>
        <v>0.8807943828732705</v>
      </c>
      <c r="Q66" s="180">
        <f t="shared" si="7"/>
        <v>2.5277070282921477E-2</v>
      </c>
      <c r="R66" s="180">
        <f t="shared" si="8"/>
        <v>4.700944878197455E-2</v>
      </c>
      <c r="S66" s="268">
        <f t="shared" si="9"/>
        <v>1.8669838098651415E-2</v>
      </c>
      <c r="T66" s="172"/>
    </row>
    <row r="67" spans="1:20" ht="16.5" x14ac:dyDescent="0.3">
      <c r="A67" s="177" t="s">
        <v>182</v>
      </c>
      <c r="B67" s="178">
        <v>10876</v>
      </c>
      <c r="C67" s="179">
        <v>9548</v>
      </c>
      <c r="D67" s="180">
        <f t="shared" si="0"/>
        <v>0.87789628539904374</v>
      </c>
      <c r="E67" s="178">
        <v>10959</v>
      </c>
      <c r="F67" s="179">
        <v>9501</v>
      </c>
      <c r="G67" s="181">
        <f t="shared" si="1"/>
        <v>0.86695866411168898</v>
      </c>
      <c r="H67" s="180">
        <f t="shared" si="2"/>
        <v>-7.5736837302673443E-3</v>
      </c>
      <c r="I67" s="180">
        <f t="shared" si="3"/>
        <v>4.9468477002421185E-3</v>
      </c>
      <c r="J67" s="268">
        <f t="shared" si="4"/>
        <v>1.093762128735476E-2</v>
      </c>
      <c r="K67" s="178">
        <v>118091</v>
      </c>
      <c r="L67" s="179">
        <v>99199</v>
      </c>
      <c r="M67" s="181">
        <f t="shared" si="5"/>
        <v>0.84002167819732243</v>
      </c>
      <c r="N67" s="178">
        <v>113581</v>
      </c>
      <c r="O67" s="179">
        <v>97569</v>
      </c>
      <c r="P67" s="181">
        <f t="shared" si="6"/>
        <v>0.85902571732948296</v>
      </c>
      <c r="Q67" s="180">
        <f t="shared" si="7"/>
        <v>3.9707345418688034E-2</v>
      </c>
      <c r="R67" s="180">
        <f t="shared" si="8"/>
        <v>1.6706125921142956E-2</v>
      </c>
      <c r="S67" s="268">
        <f t="shared" si="9"/>
        <v>-1.9004039132160533E-2</v>
      </c>
      <c r="T67" s="172"/>
    </row>
    <row r="68" spans="1:20" ht="16.5" x14ac:dyDescent="0.3">
      <c r="A68" s="177" t="s">
        <v>189</v>
      </c>
      <c r="B68" s="178">
        <v>10100</v>
      </c>
      <c r="C68" s="179">
        <v>9182</v>
      </c>
      <c r="D68" s="180">
        <f t="shared" si="0"/>
        <v>0.90910891089108914</v>
      </c>
      <c r="E68" s="178">
        <v>4186</v>
      </c>
      <c r="F68" s="179">
        <v>3181</v>
      </c>
      <c r="G68" s="181">
        <f t="shared" si="1"/>
        <v>0.7599139990444338</v>
      </c>
      <c r="H68" s="180">
        <f t="shared" si="2"/>
        <v>1.41280458671763</v>
      </c>
      <c r="I68" s="180">
        <f t="shared" si="3"/>
        <v>1.886513674944986</v>
      </c>
      <c r="J68" s="268">
        <f t="shared" si="4"/>
        <v>0.14919491184665534</v>
      </c>
      <c r="K68" s="178">
        <v>114742</v>
      </c>
      <c r="L68" s="179">
        <v>88904</v>
      </c>
      <c r="M68" s="181">
        <f t="shared" si="5"/>
        <v>0.77481654494430985</v>
      </c>
      <c r="N68" s="178">
        <v>4186</v>
      </c>
      <c r="O68" s="179">
        <v>3181</v>
      </c>
      <c r="P68" s="181">
        <f t="shared" si="6"/>
        <v>0.7599139990444338</v>
      </c>
      <c r="Q68" s="180">
        <f t="shared" si="7"/>
        <v>26.410893454371717</v>
      </c>
      <c r="R68" s="180">
        <f t="shared" si="8"/>
        <v>26.948443885570576</v>
      </c>
      <c r="S68" s="268">
        <f t="shared" si="9"/>
        <v>1.4902545899876052E-2</v>
      </c>
      <c r="T68" s="172"/>
    </row>
    <row r="69" spans="1:20" ht="16.5" x14ac:dyDescent="0.3">
      <c r="A69" s="177" t="s">
        <v>190</v>
      </c>
      <c r="B69" s="178">
        <v>8100</v>
      </c>
      <c r="C69" s="179">
        <v>7361</v>
      </c>
      <c r="D69" s="180">
        <f t="shared" si="0"/>
        <v>0.90876543209876548</v>
      </c>
      <c r="E69" s="178">
        <v>11616</v>
      </c>
      <c r="F69" s="179">
        <v>9775</v>
      </c>
      <c r="G69" s="181">
        <f t="shared" si="1"/>
        <v>0.84151170798898067</v>
      </c>
      <c r="H69" s="180">
        <f t="shared" si="2"/>
        <v>-0.3026859504132231</v>
      </c>
      <c r="I69" s="180">
        <f t="shared" si="3"/>
        <v>-0.24695652173913041</v>
      </c>
      <c r="J69" s="268">
        <f t="shared" si="4"/>
        <v>6.7253724109784807E-2</v>
      </c>
      <c r="K69" s="178">
        <v>83027</v>
      </c>
      <c r="L69" s="179">
        <v>76397</v>
      </c>
      <c r="M69" s="181">
        <f t="shared" si="5"/>
        <v>0.92014645838100861</v>
      </c>
      <c r="N69" s="178">
        <v>86533</v>
      </c>
      <c r="O69" s="179">
        <v>76325</v>
      </c>
      <c r="P69" s="181">
        <f t="shared" si="6"/>
        <v>0.88203344388845872</v>
      </c>
      <c r="Q69" s="180">
        <f t="shared" si="7"/>
        <v>-4.0516334808685661E-2</v>
      </c>
      <c r="R69" s="180">
        <f t="shared" si="8"/>
        <v>9.4333442515548427E-4</v>
      </c>
      <c r="S69" s="268">
        <f t="shared" si="9"/>
        <v>3.811301449254989E-2</v>
      </c>
      <c r="T69" s="172"/>
    </row>
    <row r="70" spans="1:20" ht="16.5" x14ac:dyDescent="0.3">
      <c r="A70" s="177" t="s">
        <v>191</v>
      </c>
      <c r="B70" s="178">
        <v>7552</v>
      </c>
      <c r="C70" s="179">
        <v>6927</v>
      </c>
      <c r="D70" s="180">
        <f t="shared" si="0"/>
        <v>0.91724046610169496</v>
      </c>
      <c r="E70" s="178">
        <v>7936</v>
      </c>
      <c r="F70" s="179">
        <v>6789</v>
      </c>
      <c r="G70" s="181">
        <f t="shared" si="1"/>
        <v>0.85546875</v>
      </c>
      <c r="H70" s="180">
        <f t="shared" si="2"/>
        <v>-4.8387096774193505E-2</v>
      </c>
      <c r="I70" s="180">
        <f t="shared" si="3"/>
        <v>2.0326999558108794E-2</v>
      </c>
      <c r="J70" s="268">
        <f t="shared" si="4"/>
        <v>6.1771716101694962E-2</v>
      </c>
      <c r="K70" s="178">
        <v>91010</v>
      </c>
      <c r="L70" s="179">
        <v>77906</v>
      </c>
      <c r="M70" s="181">
        <f t="shared" si="5"/>
        <v>0.85601582243709484</v>
      </c>
      <c r="N70" s="178">
        <v>92928</v>
      </c>
      <c r="O70" s="179">
        <v>73136</v>
      </c>
      <c r="P70" s="181">
        <f t="shared" si="6"/>
        <v>0.78701790633608815</v>
      </c>
      <c r="Q70" s="180">
        <f t="shared" si="7"/>
        <v>-2.0639634986225897E-2</v>
      </c>
      <c r="R70" s="180">
        <f t="shared" si="8"/>
        <v>6.5220958214832647E-2</v>
      </c>
      <c r="S70" s="268">
        <f t="shared" si="9"/>
        <v>6.8997916101006695E-2</v>
      </c>
      <c r="T70"/>
    </row>
    <row r="71" spans="1:20" ht="16.5" x14ac:dyDescent="0.3">
      <c r="A71" s="177" t="s">
        <v>192</v>
      </c>
      <c r="B71" s="178">
        <v>7476</v>
      </c>
      <c r="C71" s="179">
        <v>6213</v>
      </c>
      <c r="D71" s="180">
        <f t="shared" si="0"/>
        <v>0.8310593900481541</v>
      </c>
      <c r="E71" s="178">
        <v>7503</v>
      </c>
      <c r="F71" s="179">
        <v>6904</v>
      </c>
      <c r="G71" s="181">
        <f t="shared" si="1"/>
        <v>0.92016526722644276</v>
      </c>
      <c r="H71" s="180">
        <f t="shared" si="2"/>
        <v>-3.5985605757696826E-3</v>
      </c>
      <c r="I71" s="180">
        <f t="shared" si="3"/>
        <v>-0.10008690614136728</v>
      </c>
      <c r="J71" s="268">
        <f t="shared" si="4"/>
        <v>-8.9105877178288662E-2</v>
      </c>
      <c r="K71" s="178">
        <v>87319</v>
      </c>
      <c r="L71" s="179">
        <v>78242</v>
      </c>
      <c r="M71" s="181">
        <f t="shared" si="5"/>
        <v>0.89604782464297572</v>
      </c>
      <c r="N71" s="178">
        <v>87365</v>
      </c>
      <c r="O71" s="179">
        <v>80144</v>
      </c>
      <c r="P71" s="181">
        <f t="shared" si="6"/>
        <v>0.91734676357809186</v>
      </c>
      <c r="Q71" s="180">
        <f t="shared" si="7"/>
        <v>-5.2652664110341973E-4</v>
      </c>
      <c r="R71" s="180">
        <f t="shared" si="8"/>
        <v>-2.3732281892593354E-2</v>
      </c>
      <c r="S71" s="268">
        <f t="shared" si="9"/>
        <v>-2.1298938935116141E-2</v>
      </c>
    </row>
    <row r="72" spans="1:20" ht="16.5" x14ac:dyDescent="0.3">
      <c r="A72" s="177" t="s">
        <v>194</v>
      </c>
      <c r="B72" s="178">
        <v>4658</v>
      </c>
      <c r="C72" s="179">
        <v>4340</v>
      </c>
      <c r="D72" s="180">
        <f t="shared" si="0"/>
        <v>0.93173035637612711</v>
      </c>
      <c r="E72" s="178">
        <v>3844</v>
      </c>
      <c r="F72" s="179">
        <v>3391</v>
      </c>
      <c r="G72" s="181">
        <f t="shared" si="1"/>
        <v>0.88215400624349638</v>
      </c>
      <c r="H72" s="180">
        <f t="shared" si="2"/>
        <v>0.2117585848074921</v>
      </c>
      <c r="I72" s="180">
        <f t="shared" si="3"/>
        <v>0.27985844883515187</v>
      </c>
      <c r="J72" s="268">
        <f t="shared" si="4"/>
        <v>4.9576350132630731E-2</v>
      </c>
      <c r="K72" s="178">
        <v>51974</v>
      </c>
      <c r="L72" s="179">
        <v>42847</v>
      </c>
      <c r="M72" s="181">
        <f t="shared" si="5"/>
        <v>0.82439296571362608</v>
      </c>
      <c r="N72" s="178">
        <v>49172</v>
      </c>
      <c r="O72" s="179">
        <v>41481</v>
      </c>
      <c r="P72" s="181">
        <f t="shared" si="6"/>
        <v>0.84358984788090785</v>
      </c>
      <c r="Q72" s="180">
        <f t="shared" si="7"/>
        <v>5.6983649231269862E-2</v>
      </c>
      <c r="R72" s="180">
        <f t="shared" si="8"/>
        <v>3.2930739374653406E-2</v>
      </c>
      <c r="S72" s="268">
        <f t="shared" si="9"/>
        <v>-1.919688216728177E-2</v>
      </c>
    </row>
    <row r="73" spans="1:20" ht="16.5" x14ac:dyDescent="0.3">
      <c r="A73" s="177" t="s">
        <v>368</v>
      </c>
      <c r="B73" s="178">
        <v>4240</v>
      </c>
      <c r="C73" s="179">
        <v>3588</v>
      </c>
      <c r="D73" s="180">
        <f t="shared" si="0"/>
        <v>0.8462264150943396</v>
      </c>
      <c r="E73" s="178">
        <v>5920</v>
      </c>
      <c r="F73" s="179">
        <v>5095</v>
      </c>
      <c r="G73" s="181">
        <f t="shared" si="1"/>
        <v>0.86064189189189189</v>
      </c>
      <c r="H73" s="180">
        <f t="shared" si="2"/>
        <v>-0.28378378378378377</v>
      </c>
      <c r="I73" s="180">
        <f t="shared" si="3"/>
        <v>-0.29578017664376843</v>
      </c>
      <c r="J73" s="268">
        <f t="shared" si="4"/>
        <v>-1.4415476797552285E-2</v>
      </c>
      <c r="K73" s="178">
        <v>31880</v>
      </c>
      <c r="L73" s="179">
        <v>27691</v>
      </c>
      <c r="M73" s="181">
        <f t="shared" si="5"/>
        <v>0.86860100376411542</v>
      </c>
      <c r="N73" s="178">
        <v>53280</v>
      </c>
      <c r="O73" s="179">
        <v>47488</v>
      </c>
      <c r="P73" s="181">
        <f t="shared" si="6"/>
        <v>0.89129129129129125</v>
      </c>
      <c r="Q73" s="180">
        <f t="shared" si="7"/>
        <v>-0.40165165165165162</v>
      </c>
      <c r="R73" s="180">
        <f t="shared" si="8"/>
        <v>-0.41688426549865232</v>
      </c>
      <c r="S73" s="268">
        <f t="shared" si="9"/>
        <v>-2.2690287527175834E-2</v>
      </c>
    </row>
    <row r="74" spans="1:20" ht="16.5" x14ac:dyDescent="0.3">
      <c r="A74" s="177" t="s">
        <v>195</v>
      </c>
      <c r="B74" s="178">
        <v>3584</v>
      </c>
      <c r="C74" s="179">
        <v>3032</v>
      </c>
      <c r="D74" s="180">
        <f t="shared" si="0"/>
        <v>0.8459821428571429</v>
      </c>
      <c r="E74" s="178">
        <v>2048</v>
      </c>
      <c r="F74" s="179">
        <v>1677</v>
      </c>
      <c r="G74" s="181">
        <f t="shared" si="1"/>
        <v>0.81884765625</v>
      </c>
      <c r="H74" s="180">
        <f t="shared" si="2"/>
        <v>0.75</v>
      </c>
      <c r="I74" s="180">
        <f t="shared" si="3"/>
        <v>0.80799045915324985</v>
      </c>
      <c r="J74" s="268">
        <f t="shared" si="4"/>
        <v>2.7134486607142905E-2</v>
      </c>
      <c r="K74" s="178">
        <v>39168</v>
      </c>
      <c r="L74" s="179">
        <v>30932</v>
      </c>
      <c r="M74" s="181">
        <f t="shared" si="5"/>
        <v>0.78972630718954251</v>
      </c>
      <c r="N74" s="178">
        <v>2048</v>
      </c>
      <c r="O74" s="179">
        <v>1677</v>
      </c>
      <c r="P74" s="181">
        <f t="shared" si="6"/>
        <v>0.81884765625</v>
      </c>
      <c r="Q74" s="180">
        <f t="shared" si="7"/>
        <v>18.125</v>
      </c>
      <c r="R74" s="180">
        <f t="shared" si="8"/>
        <v>17.444841979725702</v>
      </c>
      <c r="S74" s="268">
        <f t="shared" si="9"/>
        <v>-2.9121349060457491E-2</v>
      </c>
    </row>
    <row r="75" spans="1:20" ht="16.5" x14ac:dyDescent="0.3">
      <c r="A75" s="177" t="s">
        <v>197</v>
      </c>
      <c r="B75" s="178">
        <v>2684</v>
      </c>
      <c r="C75" s="179">
        <v>2475</v>
      </c>
      <c r="D75" s="180">
        <f t="shared" si="0"/>
        <v>0.92213114754098358</v>
      </c>
      <c r="E75" s="178">
        <v>2610</v>
      </c>
      <c r="F75" s="179">
        <v>2437</v>
      </c>
      <c r="G75" s="181">
        <f t="shared" si="1"/>
        <v>0.93371647509578548</v>
      </c>
      <c r="H75" s="180">
        <f t="shared" si="2"/>
        <v>2.8352490421456045E-2</v>
      </c>
      <c r="I75" s="180">
        <f t="shared" si="3"/>
        <v>1.5592942141977817E-2</v>
      </c>
      <c r="J75" s="268">
        <f t="shared" si="4"/>
        <v>-1.1585327554801905E-2</v>
      </c>
      <c r="K75" s="178">
        <v>30018</v>
      </c>
      <c r="L75" s="179">
        <v>26245</v>
      </c>
      <c r="M75" s="181">
        <f t="shared" si="5"/>
        <v>0.87430874808448267</v>
      </c>
      <c r="N75" s="178">
        <v>4640</v>
      </c>
      <c r="O75" s="179">
        <v>4241</v>
      </c>
      <c r="P75" s="181">
        <f t="shared" si="6"/>
        <v>0.91400862068965516</v>
      </c>
      <c r="Q75" s="180">
        <f t="shared" si="7"/>
        <v>5.4693965517241381</v>
      </c>
      <c r="R75" s="180">
        <f t="shared" si="8"/>
        <v>5.1883989625088427</v>
      </c>
      <c r="S75" s="268">
        <f t="shared" si="9"/>
        <v>-3.9699872605172493E-2</v>
      </c>
    </row>
    <row r="76" spans="1:20" ht="16.5" x14ac:dyDescent="0.3">
      <c r="A76" s="177" t="s">
        <v>196</v>
      </c>
      <c r="B76" s="178">
        <v>2610</v>
      </c>
      <c r="C76" s="179">
        <v>2350</v>
      </c>
      <c r="D76" s="180">
        <f t="shared" si="0"/>
        <v>0.90038314176245215</v>
      </c>
      <c r="E76" s="178">
        <v>2610</v>
      </c>
      <c r="F76" s="179">
        <v>2105</v>
      </c>
      <c r="G76" s="181">
        <f t="shared" si="1"/>
        <v>0.80651340996168586</v>
      </c>
      <c r="H76" s="180">
        <f t="shared" si="2"/>
        <v>0</v>
      </c>
      <c r="I76" s="180">
        <f t="shared" si="3"/>
        <v>0.11638954869358664</v>
      </c>
      <c r="J76" s="268">
        <f t="shared" si="4"/>
        <v>9.3869731800766298E-2</v>
      </c>
      <c r="K76" s="178">
        <v>30992</v>
      </c>
      <c r="L76" s="179">
        <v>25074</v>
      </c>
      <c r="M76" s="181">
        <f t="shared" si="5"/>
        <v>0.80904749612803306</v>
      </c>
      <c r="N76" s="178">
        <v>4433</v>
      </c>
      <c r="O76" s="179">
        <v>3292</v>
      </c>
      <c r="P76" s="181">
        <f t="shared" si="6"/>
        <v>0.74261222648319425</v>
      </c>
      <c r="Q76" s="180">
        <f t="shared" si="7"/>
        <v>5.9912023460410557</v>
      </c>
      <c r="R76" s="180">
        <f t="shared" si="8"/>
        <v>6.6166464155528555</v>
      </c>
      <c r="S76" s="268">
        <f t="shared" si="9"/>
        <v>6.6435269644838812E-2</v>
      </c>
    </row>
    <row r="77" spans="1:20" ht="16.5" x14ac:dyDescent="0.3">
      <c r="A77" s="177" t="s">
        <v>547</v>
      </c>
      <c r="B77" s="178">
        <v>2390</v>
      </c>
      <c r="C77" s="179">
        <v>1496</v>
      </c>
      <c r="D77" s="180">
        <f t="shared" si="0"/>
        <v>0.6259414225941422</v>
      </c>
      <c r="E77" s="178">
        <v>1512</v>
      </c>
      <c r="F77" s="179">
        <v>799</v>
      </c>
      <c r="G77" s="181">
        <f t="shared" si="1"/>
        <v>0.52843915343915349</v>
      </c>
      <c r="H77" s="180">
        <f t="shared" si="2"/>
        <v>0.5806878306878307</v>
      </c>
      <c r="I77" s="180">
        <f t="shared" si="3"/>
        <v>0.87234042553191493</v>
      </c>
      <c r="J77" s="268">
        <f t="shared" si="4"/>
        <v>9.7502269154988719E-2</v>
      </c>
      <c r="K77" s="178">
        <v>12596</v>
      </c>
      <c r="L77" s="179">
        <v>9329</v>
      </c>
      <c r="M77" s="181">
        <f t="shared" si="5"/>
        <v>0.74063194664973009</v>
      </c>
      <c r="N77" s="178">
        <v>1512</v>
      </c>
      <c r="O77" s="179">
        <v>799</v>
      </c>
      <c r="P77" s="181">
        <f t="shared" si="6"/>
        <v>0.52843915343915349</v>
      </c>
      <c r="Q77" s="180">
        <f t="shared" si="7"/>
        <v>7.3306878306878307</v>
      </c>
      <c r="R77" s="180">
        <f t="shared" si="8"/>
        <v>10.675844806007509</v>
      </c>
      <c r="S77" s="268">
        <f t="shared" si="9"/>
        <v>0.2121927932105766</v>
      </c>
    </row>
    <row r="78" spans="1:20" ht="16.5" x14ac:dyDescent="0.3">
      <c r="A78" s="177" t="s">
        <v>555</v>
      </c>
      <c r="B78" s="178">
        <v>878</v>
      </c>
      <c r="C78" s="179">
        <v>458</v>
      </c>
      <c r="D78" s="180">
        <f t="shared" si="0"/>
        <v>0.52164009111617315</v>
      </c>
      <c r="E78" s="178">
        <v>592</v>
      </c>
      <c r="F78" s="179">
        <v>350</v>
      </c>
      <c r="G78" s="181">
        <f t="shared" si="1"/>
        <v>0.59121621621621623</v>
      </c>
      <c r="H78" s="180">
        <f t="shared" si="2"/>
        <v>0.48310810810810811</v>
      </c>
      <c r="I78" s="180">
        <f t="shared" si="3"/>
        <v>0.3085714285714285</v>
      </c>
      <c r="J78" s="268">
        <f t="shared" si="4"/>
        <v>-6.9576125100043074E-2</v>
      </c>
      <c r="K78" s="178">
        <v>4808</v>
      </c>
      <c r="L78" s="179">
        <v>3767</v>
      </c>
      <c r="M78" s="181">
        <f t="shared" si="5"/>
        <v>0.78348585690515804</v>
      </c>
      <c r="N78" s="178">
        <v>592</v>
      </c>
      <c r="O78" s="179">
        <v>350</v>
      </c>
      <c r="P78" s="181">
        <f t="shared" si="6"/>
        <v>0.59121621621621623</v>
      </c>
      <c r="Q78" s="180">
        <f t="shared" si="7"/>
        <v>7.121621621621621</v>
      </c>
      <c r="R78" s="180">
        <f t="shared" si="8"/>
        <v>9.7628571428571433</v>
      </c>
      <c r="S78" s="268">
        <f t="shared" si="9"/>
        <v>0.19226964068894181</v>
      </c>
    </row>
    <row r="79" spans="1:20" ht="16.5" x14ac:dyDescent="0.3">
      <c r="A79" s="177" t="s">
        <v>548</v>
      </c>
      <c r="B79" s="178">
        <v>756</v>
      </c>
      <c r="C79" s="179">
        <v>412</v>
      </c>
      <c r="D79" s="180">
        <f t="shared" si="0"/>
        <v>0.544973544973545</v>
      </c>
      <c r="E79" s="178">
        <v>756</v>
      </c>
      <c r="F79" s="179">
        <v>336</v>
      </c>
      <c r="G79" s="181">
        <f t="shared" si="1"/>
        <v>0.44444444444444442</v>
      </c>
      <c r="H79" s="180">
        <f t="shared" si="2"/>
        <v>0</v>
      </c>
      <c r="I79" s="180">
        <f t="shared" si="3"/>
        <v>0.22619047619047628</v>
      </c>
      <c r="J79" s="268">
        <f t="shared" si="4"/>
        <v>0.10052910052910058</v>
      </c>
      <c r="K79" s="178">
        <v>5481</v>
      </c>
      <c r="L79" s="179">
        <v>3774</v>
      </c>
      <c r="M79" s="181">
        <f t="shared" si="5"/>
        <v>0.68856048166392991</v>
      </c>
      <c r="N79" s="178">
        <v>756</v>
      </c>
      <c r="O79" s="179">
        <v>336</v>
      </c>
      <c r="P79" s="181">
        <f t="shared" si="6"/>
        <v>0.44444444444444442</v>
      </c>
      <c r="Q79" s="180">
        <f t="shared" si="7"/>
        <v>6.25</v>
      </c>
      <c r="R79" s="180">
        <f t="shared" si="8"/>
        <v>10.232142857142858</v>
      </c>
      <c r="S79" s="268">
        <f t="shared" si="9"/>
        <v>0.24411603721948549</v>
      </c>
    </row>
    <row r="80" spans="1:20" ht="16.5" x14ac:dyDescent="0.3">
      <c r="A80" s="177" t="s">
        <v>552</v>
      </c>
      <c r="B80" s="178">
        <v>0</v>
      </c>
      <c r="C80" s="179">
        <v>0</v>
      </c>
      <c r="D80" s="180" t="str">
        <f t="shared" si="0"/>
        <v/>
      </c>
      <c r="E80" s="178">
        <v>0</v>
      </c>
      <c r="F80" s="179">
        <v>0</v>
      </c>
      <c r="G80" s="181" t="str">
        <f t="shared" si="1"/>
        <v/>
      </c>
      <c r="H80" s="180" t="str">
        <f t="shared" si="2"/>
        <v/>
      </c>
      <c r="I80" s="180" t="str">
        <f t="shared" si="3"/>
        <v/>
      </c>
      <c r="J80" s="268" t="str">
        <f t="shared" si="4"/>
        <v/>
      </c>
      <c r="K80" s="178">
        <v>189</v>
      </c>
      <c r="L80" s="179">
        <v>0</v>
      </c>
      <c r="M80" s="181">
        <f t="shared" si="5"/>
        <v>0</v>
      </c>
      <c r="N80" s="178">
        <v>0</v>
      </c>
      <c r="O80" s="179">
        <v>0</v>
      </c>
      <c r="P80" s="181" t="str">
        <f t="shared" si="6"/>
        <v/>
      </c>
      <c r="Q80" s="180" t="str">
        <f t="shared" si="7"/>
        <v/>
      </c>
      <c r="R80" s="180" t="str">
        <f t="shared" si="8"/>
        <v/>
      </c>
      <c r="S80" s="268" t="str">
        <f t="shared" si="9"/>
        <v/>
      </c>
    </row>
    <row r="81" spans="1:20" ht="16.5" x14ac:dyDescent="0.3">
      <c r="A81" s="177" t="s">
        <v>434</v>
      </c>
      <c r="B81" s="178">
        <v>0</v>
      </c>
      <c r="C81" s="179">
        <v>0</v>
      </c>
      <c r="D81" s="180" t="str">
        <f t="shared" si="0"/>
        <v/>
      </c>
      <c r="E81" s="178">
        <v>0</v>
      </c>
      <c r="F81" s="179">
        <v>0</v>
      </c>
      <c r="G81" s="181" t="str">
        <f t="shared" si="1"/>
        <v/>
      </c>
      <c r="H81" s="180" t="str">
        <f t="shared" si="2"/>
        <v/>
      </c>
      <c r="I81" s="180" t="str">
        <f t="shared" si="3"/>
        <v/>
      </c>
      <c r="J81" s="268" t="str">
        <f t="shared" si="4"/>
        <v/>
      </c>
      <c r="K81" s="178">
        <v>0</v>
      </c>
      <c r="L81" s="179">
        <v>0</v>
      </c>
      <c r="M81" s="181" t="str">
        <f t="shared" si="5"/>
        <v/>
      </c>
      <c r="N81" s="178">
        <v>80</v>
      </c>
      <c r="O81" s="179">
        <v>50</v>
      </c>
      <c r="P81" s="181">
        <f t="shared" si="6"/>
        <v>0.625</v>
      </c>
      <c r="Q81" s="180">
        <f t="shared" si="7"/>
        <v>-1</v>
      </c>
      <c r="R81" s="180">
        <f t="shared" si="8"/>
        <v>-1</v>
      </c>
      <c r="S81" s="268" t="str">
        <f t="shared" si="9"/>
        <v/>
      </c>
    </row>
    <row r="82" spans="1:20" ht="16.5" x14ac:dyDescent="0.3">
      <c r="A82" s="177" t="s">
        <v>558</v>
      </c>
      <c r="B82" s="178">
        <v>0</v>
      </c>
      <c r="C82" s="179">
        <v>0</v>
      </c>
      <c r="D82" s="180" t="str">
        <f t="shared" si="0"/>
        <v/>
      </c>
      <c r="E82" s="178">
        <v>0</v>
      </c>
      <c r="F82" s="179">
        <v>0</v>
      </c>
      <c r="G82" s="181" t="str">
        <f t="shared" si="1"/>
        <v/>
      </c>
      <c r="H82" s="180" t="str">
        <f t="shared" si="2"/>
        <v/>
      </c>
      <c r="I82" s="180" t="str">
        <f t="shared" si="3"/>
        <v/>
      </c>
      <c r="J82" s="268" t="str">
        <f t="shared" si="4"/>
        <v/>
      </c>
      <c r="K82" s="178">
        <v>0</v>
      </c>
      <c r="L82" s="179">
        <v>0</v>
      </c>
      <c r="M82" s="181" t="str">
        <f t="shared" si="5"/>
        <v/>
      </c>
      <c r="N82" s="178">
        <v>150</v>
      </c>
      <c r="O82" s="179">
        <v>0</v>
      </c>
      <c r="P82" s="181">
        <f t="shared" si="6"/>
        <v>0</v>
      </c>
      <c r="Q82" s="180">
        <f t="shared" si="7"/>
        <v>-1</v>
      </c>
      <c r="R82" s="180" t="str">
        <f t="shared" si="8"/>
        <v/>
      </c>
      <c r="S82" s="268" t="str">
        <f t="shared" si="9"/>
        <v/>
      </c>
    </row>
    <row r="83" spans="1:20" ht="16.5" x14ac:dyDescent="0.3">
      <c r="A83" s="177" t="s">
        <v>630</v>
      </c>
      <c r="B83" s="178">
        <v>0</v>
      </c>
      <c r="C83" s="179">
        <v>0</v>
      </c>
      <c r="D83" s="180" t="str">
        <f t="shared" si="0"/>
        <v/>
      </c>
      <c r="E83" s="178">
        <v>0</v>
      </c>
      <c r="F83" s="179">
        <v>0</v>
      </c>
      <c r="G83" s="181" t="str">
        <f t="shared" si="1"/>
        <v/>
      </c>
      <c r="H83" s="180" t="str">
        <f t="shared" si="2"/>
        <v/>
      </c>
      <c r="I83" s="180" t="str">
        <f t="shared" si="3"/>
        <v/>
      </c>
      <c r="J83" s="268" t="str">
        <f t="shared" si="4"/>
        <v/>
      </c>
      <c r="K83" s="178">
        <v>0</v>
      </c>
      <c r="L83" s="179">
        <v>0</v>
      </c>
      <c r="M83" s="181" t="str">
        <f t="shared" si="5"/>
        <v/>
      </c>
      <c r="N83" s="178">
        <v>80</v>
      </c>
      <c r="O83" s="179">
        <v>0</v>
      </c>
      <c r="P83" s="181">
        <f t="shared" si="6"/>
        <v>0</v>
      </c>
      <c r="Q83" s="180">
        <f t="shared" si="7"/>
        <v>-1</v>
      </c>
      <c r="R83" s="180" t="str">
        <f t="shared" si="8"/>
        <v/>
      </c>
      <c r="S83" s="268" t="str">
        <f t="shared" si="9"/>
        <v/>
      </c>
      <c r="T83"/>
    </row>
    <row r="84" spans="1:20" ht="16.5" x14ac:dyDescent="0.3">
      <c r="A84" s="177" t="s">
        <v>556</v>
      </c>
      <c r="B84" s="178">
        <v>0</v>
      </c>
      <c r="C84" s="179">
        <v>0</v>
      </c>
      <c r="D84" s="180" t="str">
        <f t="shared" si="0"/>
        <v/>
      </c>
      <c r="E84" s="178">
        <v>0</v>
      </c>
      <c r="F84" s="179">
        <v>0</v>
      </c>
      <c r="G84" s="181" t="str">
        <f t="shared" si="1"/>
        <v/>
      </c>
      <c r="H84" s="180" t="str">
        <f t="shared" si="2"/>
        <v/>
      </c>
      <c r="I84" s="180" t="str">
        <f t="shared" si="3"/>
        <v/>
      </c>
      <c r="J84" s="268" t="str">
        <f t="shared" si="4"/>
        <v/>
      </c>
      <c r="K84" s="178">
        <v>0</v>
      </c>
      <c r="L84" s="179">
        <v>0</v>
      </c>
      <c r="M84" s="181" t="str">
        <f t="shared" si="5"/>
        <v/>
      </c>
      <c r="N84" s="178">
        <v>68</v>
      </c>
      <c r="O84" s="179">
        <v>0</v>
      </c>
      <c r="P84" s="181">
        <f t="shared" si="6"/>
        <v>0</v>
      </c>
      <c r="Q84" s="180">
        <f t="shared" si="7"/>
        <v>-1</v>
      </c>
      <c r="R84" s="180" t="str">
        <f t="shared" si="8"/>
        <v/>
      </c>
      <c r="S84" s="268" t="str">
        <f t="shared" si="9"/>
        <v/>
      </c>
    </row>
    <row r="85" spans="1:20" ht="16.5" x14ac:dyDescent="0.3">
      <c r="A85" s="177" t="s">
        <v>550</v>
      </c>
      <c r="B85" s="178">
        <v>0</v>
      </c>
      <c r="C85" s="179">
        <v>0</v>
      </c>
      <c r="D85" s="180" t="str">
        <f t="shared" ref="D85:D148" si="10">IFERROR(C85/B85,"")</f>
        <v/>
      </c>
      <c r="E85" s="178">
        <v>4268</v>
      </c>
      <c r="F85" s="179">
        <v>3704</v>
      </c>
      <c r="G85" s="181">
        <f t="shared" ref="G85:G148" si="11">IFERROR(F85/E85,"")</f>
        <v>0.86785379568884724</v>
      </c>
      <c r="H85" s="180">
        <f t="shared" ref="H85:H148" si="12">IFERROR(B85/E85-1,"")</f>
        <v>-1</v>
      </c>
      <c r="I85" s="180">
        <f t="shared" ref="I85:I148" si="13">IFERROR(C85/F85-1,"")</f>
        <v>-1</v>
      </c>
      <c r="J85" s="268" t="str">
        <f t="shared" ref="J85:J148" si="14">IFERROR(D85-G85,"")</f>
        <v/>
      </c>
      <c r="K85" s="178">
        <v>16158</v>
      </c>
      <c r="L85" s="179">
        <v>12417</v>
      </c>
      <c r="M85" s="181">
        <f t="shared" ref="M85:M148" si="15">IFERROR(L85/K85,"")</f>
        <v>0.76847382101745265</v>
      </c>
      <c r="N85" s="178">
        <v>6053</v>
      </c>
      <c r="O85" s="179">
        <v>4993</v>
      </c>
      <c r="P85" s="181">
        <f t="shared" ref="P85:P148" si="16">IFERROR(O85/N85,"")</f>
        <v>0.82488022468197586</v>
      </c>
      <c r="Q85" s="180">
        <f t="shared" ref="Q85:Q148" si="17">IFERROR(K85/N85-1,"")</f>
        <v>1.669420122253428</v>
      </c>
      <c r="R85" s="180">
        <f t="shared" ref="R85:R148" si="18">IFERROR(L85/O85-1,"")</f>
        <v>1.4868816342880034</v>
      </c>
      <c r="S85" s="268">
        <f t="shared" ref="S85:S148" si="19">IFERROR(M85-P85,"")</f>
        <v>-5.6406403664523208E-2</v>
      </c>
    </row>
    <row r="86" spans="1:20" ht="16.5" x14ac:dyDescent="0.3">
      <c r="A86" s="177" t="s">
        <v>654</v>
      </c>
      <c r="B86" s="178">
        <v>0</v>
      </c>
      <c r="C86" s="179">
        <v>0</v>
      </c>
      <c r="D86" s="180" t="str">
        <f t="shared" si="10"/>
        <v/>
      </c>
      <c r="E86" s="178">
        <v>124</v>
      </c>
      <c r="F86" s="179">
        <v>120</v>
      </c>
      <c r="G86" s="181">
        <f t="shared" si="11"/>
        <v>0.967741935483871</v>
      </c>
      <c r="H86" s="180">
        <f t="shared" si="12"/>
        <v>-1</v>
      </c>
      <c r="I86" s="180">
        <f t="shared" si="13"/>
        <v>-1</v>
      </c>
      <c r="J86" s="268" t="str">
        <f t="shared" si="14"/>
        <v/>
      </c>
      <c r="K86" s="178">
        <v>0</v>
      </c>
      <c r="L86" s="179">
        <v>0</v>
      </c>
      <c r="M86" s="181" t="str">
        <f t="shared" si="15"/>
        <v/>
      </c>
      <c r="N86" s="178">
        <v>124</v>
      </c>
      <c r="O86" s="179">
        <v>120</v>
      </c>
      <c r="P86" s="181">
        <f t="shared" si="16"/>
        <v>0.967741935483871</v>
      </c>
      <c r="Q86" s="180">
        <f t="shared" si="17"/>
        <v>-1</v>
      </c>
      <c r="R86" s="180">
        <f t="shared" si="18"/>
        <v>-1</v>
      </c>
      <c r="S86" s="268" t="str">
        <f t="shared" si="19"/>
        <v/>
      </c>
    </row>
    <row r="87" spans="1:20" ht="16.5" x14ac:dyDescent="0.3">
      <c r="A87" s="177" t="s">
        <v>557</v>
      </c>
      <c r="B87" s="178">
        <v>0</v>
      </c>
      <c r="C87" s="179">
        <v>0</v>
      </c>
      <c r="D87" s="180" t="str">
        <f t="shared" si="10"/>
        <v/>
      </c>
      <c r="E87" s="178">
        <v>2160</v>
      </c>
      <c r="F87" s="179">
        <v>1284</v>
      </c>
      <c r="G87" s="181">
        <f t="shared" si="11"/>
        <v>0.59444444444444444</v>
      </c>
      <c r="H87" s="180">
        <f t="shared" si="12"/>
        <v>-1</v>
      </c>
      <c r="I87" s="180">
        <f t="shared" si="13"/>
        <v>-1</v>
      </c>
      <c r="J87" s="268" t="str">
        <f t="shared" si="14"/>
        <v/>
      </c>
      <c r="K87" s="178">
        <v>10080</v>
      </c>
      <c r="L87" s="179">
        <v>3938</v>
      </c>
      <c r="M87" s="181">
        <f t="shared" si="15"/>
        <v>0.39067460317460317</v>
      </c>
      <c r="N87" s="178">
        <v>2160</v>
      </c>
      <c r="O87" s="179">
        <v>1284</v>
      </c>
      <c r="P87" s="181">
        <f t="shared" si="16"/>
        <v>0.59444444444444444</v>
      </c>
      <c r="Q87" s="180">
        <f t="shared" si="17"/>
        <v>3.666666666666667</v>
      </c>
      <c r="R87" s="180">
        <f t="shared" si="18"/>
        <v>2.0669781931464173</v>
      </c>
      <c r="S87" s="268">
        <f t="shared" si="19"/>
        <v>-0.20376984126984127</v>
      </c>
    </row>
    <row r="88" spans="1:20" ht="16.5" x14ac:dyDescent="0.3">
      <c r="A88" s="177" t="s">
        <v>553</v>
      </c>
      <c r="B88" s="178">
        <v>0</v>
      </c>
      <c r="C88" s="179">
        <v>0</v>
      </c>
      <c r="D88" s="180" t="str">
        <f t="shared" si="10"/>
        <v/>
      </c>
      <c r="E88" s="178">
        <v>0</v>
      </c>
      <c r="F88" s="179">
        <v>0</v>
      </c>
      <c r="G88" s="181" t="str">
        <f t="shared" si="11"/>
        <v/>
      </c>
      <c r="H88" s="180" t="str">
        <f t="shared" si="12"/>
        <v/>
      </c>
      <c r="I88" s="180" t="str">
        <f t="shared" si="13"/>
        <v/>
      </c>
      <c r="J88" s="268" t="str">
        <f t="shared" si="14"/>
        <v/>
      </c>
      <c r="K88" s="178">
        <v>0</v>
      </c>
      <c r="L88" s="179">
        <v>0</v>
      </c>
      <c r="M88" s="181" t="str">
        <f t="shared" si="15"/>
        <v/>
      </c>
      <c r="N88" s="178">
        <v>88</v>
      </c>
      <c r="O88" s="179">
        <v>0</v>
      </c>
      <c r="P88" s="181">
        <f t="shared" si="16"/>
        <v>0</v>
      </c>
      <c r="Q88" s="180">
        <f t="shared" si="17"/>
        <v>-1</v>
      </c>
      <c r="R88" s="180" t="str">
        <f t="shared" si="18"/>
        <v/>
      </c>
      <c r="S88" s="268" t="str">
        <f t="shared" si="19"/>
        <v/>
      </c>
    </row>
    <row r="89" spans="1:20" ht="16.5" x14ac:dyDescent="0.3">
      <c r="A89" s="177" t="s">
        <v>549</v>
      </c>
      <c r="B89" s="178">
        <v>0</v>
      </c>
      <c r="C89" s="179">
        <v>0</v>
      </c>
      <c r="D89" s="180" t="str">
        <f t="shared" si="10"/>
        <v/>
      </c>
      <c r="E89" s="178">
        <v>0</v>
      </c>
      <c r="F89" s="179">
        <v>0</v>
      </c>
      <c r="G89" s="181" t="str">
        <f t="shared" si="11"/>
        <v/>
      </c>
      <c r="H89" s="180" t="str">
        <f t="shared" si="12"/>
        <v/>
      </c>
      <c r="I89" s="180" t="str">
        <f t="shared" si="13"/>
        <v/>
      </c>
      <c r="J89" s="268" t="str">
        <f t="shared" si="14"/>
        <v/>
      </c>
      <c r="K89" s="178">
        <v>0</v>
      </c>
      <c r="L89" s="179">
        <v>0</v>
      </c>
      <c r="M89" s="181" t="str">
        <f t="shared" si="15"/>
        <v/>
      </c>
      <c r="N89" s="178">
        <v>100</v>
      </c>
      <c r="O89" s="179">
        <v>85</v>
      </c>
      <c r="P89" s="181">
        <f t="shared" si="16"/>
        <v>0.85</v>
      </c>
      <c r="Q89" s="180">
        <f t="shared" si="17"/>
        <v>-1</v>
      </c>
      <c r="R89" s="180">
        <f t="shared" si="18"/>
        <v>-1</v>
      </c>
      <c r="S89" s="268" t="str">
        <f t="shared" si="19"/>
        <v/>
      </c>
    </row>
    <row r="90" spans="1:20" ht="16.5" x14ac:dyDescent="0.3">
      <c r="A90" s="177" t="s">
        <v>433</v>
      </c>
      <c r="B90" s="178">
        <v>0</v>
      </c>
      <c r="C90" s="179">
        <v>0</v>
      </c>
      <c r="D90" s="180" t="str">
        <f t="shared" si="10"/>
        <v/>
      </c>
      <c r="E90" s="178">
        <v>6399</v>
      </c>
      <c r="F90" s="179">
        <v>4824</v>
      </c>
      <c r="G90" s="181">
        <f t="shared" si="11"/>
        <v>0.75386779184247543</v>
      </c>
      <c r="H90" s="180">
        <f t="shared" si="12"/>
        <v>-1</v>
      </c>
      <c r="I90" s="180">
        <f t="shared" si="13"/>
        <v>-1</v>
      </c>
      <c r="J90" s="268" t="str">
        <f t="shared" si="14"/>
        <v/>
      </c>
      <c r="K90" s="178">
        <v>21219</v>
      </c>
      <c r="L90" s="179">
        <v>16937</v>
      </c>
      <c r="M90" s="181">
        <f t="shared" si="15"/>
        <v>0.79819972666006878</v>
      </c>
      <c r="N90" s="178">
        <v>59738</v>
      </c>
      <c r="O90" s="179">
        <v>49061</v>
      </c>
      <c r="P90" s="181">
        <f t="shared" si="16"/>
        <v>0.82126954367404337</v>
      </c>
      <c r="Q90" s="180">
        <f t="shared" si="17"/>
        <v>-0.64479895543874921</v>
      </c>
      <c r="R90" s="180">
        <f t="shared" si="18"/>
        <v>-0.65477670654899001</v>
      </c>
      <c r="S90" s="268">
        <f t="shared" si="19"/>
        <v>-2.3069817013974592E-2</v>
      </c>
    </row>
    <row r="91" spans="1:20" ht="16.5" x14ac:dyDescent="0.3">
      <c r="A91" s="177" t="s">
        <v>631</v>
      </c>
      <c r="B91" s="178">
        <v>0</v>
      </c>
      <c r="C91" s="179">
        <v>0</v>
      </c>
      <c r="D91" s="180" t="str">
        <f t="shared" si="10"/>
        <v/>
      </c>
      <c r="E91" s="178">
        <v>0</v>
      </c>
      <c r="F91" s="179">
        <v>0</v>
      </c>
      <c r="G91" s="181" t="str">
        <f t="shared" si="11"/>
        <v/>
      </c>
      <c r="H91" s="180" t="str">
        <f t="shared" si="12"/>
        <v/>
      </c>
      <c r="I91" s="180" t="str">
        <f t="shared" si="13"/>
        <v/>
      </c>
      <c r="J91" s="268" t="str">
        <f t="shared" si="14"/>
        <v/>
      </c>
      <c r="K91" s="178">
        <v>0</v>
      </c>
      <c r="L91" s="179">
        <v>0</v>
      </c>
      <c r="M91" s="181" t="str">
        <f t="shared" si="15"/>
        <v/>
      </c>
      <c r="N91" s="178">
        <v>150</v>
      </c>
      <c r="O91" s="179">
        <v>0</v>
      </c>
      <c r="P91" s="181">
        <f t="shared" si="16"/>
        <v>0</v>
      </c>
      <c r="Q91" s="180">
        <f t="shared" si="17"/>
        <v>-1</v>
      </c>
      <c r="R91" s="180" t="str">
        <f t="shared" si="18"/>
        <v/>
      </c>
      <c r="S91" s="268" t="str">
        <f t="shared" si="19"/>
        <v/>
      </c>
    </row>
    <row r="92" spans="1:20" ht="16.5" x14ac:dyDescent="0.3">
      <c r="A92" s="177" t="s">
        <v>551</v>
      </c>
      <c r="B92" s="178">
        <v>0</v>
      </c>
      <c r="C92" s="179">
        <v>0</v>
      </c>
      <c r="D92" s="180" t="str">
        <f t="shared" si="10"/>
        <v/>
      </c>
      <c r="E92" s="178">
        <v>0</v>
      </c>
      <c r="F92" s="179">
        <v>0</v>
      </c>
      <c r="G92" s="181" t="str">
        <f t="shared" si="11"/>
        <v/>
      </c>
      <c r="H92" s="180" t="str">
        <f t="shared" si="12"/>
        <v/>
      </c>
      <c r="I92" s="180" t="str">
        <f t="shared" si="13"/>
        <v/>
      </c>
      <c r="J92" s="268" t="str">
        <f t="shared" si="14"/>
        <v/>
      </c>
      <c r="K92" s="178">
        <v>0</v>
      </c>
      <c r="L92" s="179">
        <v>0</v>
      </c>
      <c r="M92" s="181" t="str">
        <f t="shared" si="15"/>
        <v/>
      </c>
      <c r="N92" s="178">
        <v>80</v>
      </c>
      <c r="O92" s="179">
        <v>14</v>
      </c>
      <c r="P92" s="181">
        <f t="shared" si="16"/>
        <v>0.17499999999999999</v>
      </c>
      <c r="Q92" s="180">
        <f t="shared" si="17"/>
        <v>-1</v>
      </c>
      <c r="R92" s="180">
        <f t="shared" si="18"/>
        <v>-1</v>
      </c>
      <c r="S92" s="268" t="str">
        <f t="shared" si="19"/>
        <v/>
      </c>
    </row>
    <row r="93" spans="1:20" ht="16.5" x14ac:dyDescent="0.3">
      <c r="A93" s="177" t="s">
        <v>435</v>
      </c>
      <c r="B93" s="178">
        <v>0</v>
      </c>
      <c r="C93" s="179">
        <v>0</v>
      </c>
      <c r="D93" s="180" t="str">
        <f t="shared" si="10"/>
        <v/>
      </c>
      <c r="E93" s="178">
        <v>0</v>
      </c>
      <c r="F93" s="179">
        <v>0</v>
      </c>
      <c r="G93" s="181" t="str">
        <f t="shared" si="11"/>
        <v/>
      </c>
      <c r="H93" s="180" t="str">
        <f t="shared" si="12"/>
        <v/>
      </c>
      <c r="I93" s="180" t="str">
        <f t="shared" si="13"/>
        <v/>
      </c>
      <c r="J93" s="268" t="str">
        <f t="shared" si="14"/>
        <v/>
      </c>
      <c r="K93" s="178">
        <v>0</v>
      </c>
      <c r="L93" s="179">
        <v>0</v>
      </c>
      <c r="M93" s="181" t="str">
        <f t="shared" si="15"/>
        <v/>
      </c>
      <c r="N93" s="178">
        <v>2700</v>
      </c>
      <c r="O93" s="179">
        <v>1189</v>
      </c>
      <c r="P93" s="181">
        <f t="shared" si="16"/>
        <v>0.44037037037037036</v>
      </c>
      <c r="Q93" s="180">
        <f t="shared" si="17"/>
        <v>-1</v>
      </c>
      <c r="R93" s="180">
        <f t="shared" si="18"/>
        <v>-1</v>
      </c>
      <c r="S93" s="268" t="str">
        <f t="shared" si="19"/>
        <v/>
      </c>
    </row>
    <row r="94" spans="1:20" ht="17.25" thickBot="1" x14ac:dyDescent="0.35">
      <c r="A94" s="177" t="s">
        <v>554</v>
      </c>
      <c r="B94" s="178">
        <v>0</v>
      </c>
      <c r="C94" s="179">
        <v>0</v>
      </c>
      <c r="D94" s="180" t="str">
        <f t="shared" si="10"/>
        <v/>
      </c>
      <c r="E94" s="178">
        <v>0</v>
      </c>
      <c r="F94" s="179">
        <v>0</v>
      </c>
      <c r="G94" s="181" t="str">
        <f t="shared" si="11"/>
        <v/>
      </c>
      <c r="H94" s="180" t="str">
        <f t="shared" si="12"/>
        <v/>
      </c>
      <c r="I94" s="180" t="str">
        <f t="shared" si="13"/>
        <v/>
      </c>
      <c r="J94" s="268" t="str">
        <f t="shared" si="14"/>
        <v/>
      </c>
      <c r="K94" s="178">
        <v>0</v>
      </c>
      <c r="L94" s="179">
        <v>0</v>
      </c>
      <c r="M94" s="181" t="str">
        <f t="shared" si="15"/>
        <v/>
      </c>
      <c r="N94" s="178">
        <v>100</v>
      </c>
      <c r="O94" s="179">
        <v>0</v>
      </c>
      <c r="P94" s="181">
        <f t="shared" si="16"/>
        <v>0</v>
      </c>
      <c r="Q94" s="180">
        <f t="shared" si="17"/>
        <v>-1</v>
      </c>
      <c r="R94" s="180" t="str">
        <f t="shared" si="18"/>
        <v/>
      </c>
      <c r="S94" s="268" t="str">
        <f t="shared" si="19"/>
        <v/>
      </c>
    </row>
    <row r="95" spans="1:20" ht="16.5" thickTop="1" x14ac:dyDescent="0.25">
      <c r="A95" s="211" t="s">
        <v>379</v>
      </c>
      <c r="B95" s="212">
        <v>405633</v>
      </c>
      <c r="C95" s="213">
        <v>322116</v>
      </c>
      <c r="D95" s="214">
        <f t="shared" si="10"/>
        <v>0.79410698833674775</v>
      </c>
      <c r="E95" s="212">
        <v>443599</v>
      </c>
      <c r="F95" s="213">
        <v>353320</v>
      </c>
      <c r="G95" s="215">
        <f t="shared" si="11"/>
        <v>0.79648511380774079</v>
      </c>
      <c r="H95" s="214">
        <f t="shared" si="12"/>
        <v>-8.5586306551637903E-2</v>
      </c>
      <c r="I95" s="214">
        <f t="shared" si="13"/>
        <v>-8.83165402468018E-2</v>
      </c>
      <c r="J95" s="267">
        <f t="shared" si="14"/>
        <v>-2.3781254709930311E-3</v>
      </c>
      <c r="K95" s="216">
        <v>5055983</v>
      </c>
      <c r="L95" s="212">
        <v>4003754</v>
      </c>
      <c r="M95" s="215">
        <f t="shared" si="15"/>
        <v>0.79188438726949828</v>
      </c>
      <c r="N95" s="212">
        <v>4920384</v>
      </c>
      <c r="O95" s="213">
        <v>4003103</v>
      </c>
      <c r="P95" s="215">
        <f t="shared" si="16"/>
        <v>0.81357532257644927</v>
      </c>
      <c r="Q95" s="214">
        <f t="shared" si="17"/>
        <v>2.7558621440928244E-2</v>
      </c>
      <c r="R95" s="214">
        <f t="shared" si="18"/>
        <v>1.6262384455267842E-4</v>
      </c>
      <c r="S95" s="267">
        <f t="shared" si="19"/>
        <v>-2.1690935306950987E-2</v>
      </c>
    </row>
    <row r="96" spans="1:20" ht="16.5" x14ac:dyDescent="0.3">
      <c r="A96" s="177" t="s">
        <v>198</v>
      </c>
      <c r="B96" s="178">
        <v>91732</v>
      </c>
      <c r="C96" s="179">
        <v>77317</v>
      </c>
      <c r="D96" s="180">
        <f t="shared" si="10"/>
        <v>0.84285745432346404</v>
      </c>
      <c r="E96" s="178">
        <v>95843</v>
      </c>
      <c r="F96" s="179">
        <v>78399</v>
      </c>
      <c r="G96" s="181">
        <f t="shared" si="11"/>
        <v>0.81799401103888647</v>
      </c>
      <c r="H96" s="180">
        <f t="shared" si="12"/>
        <v>-4.2893064699560779E-2</v>
      </c>
      <c r="I96" s="180">
        <f t="shared" si="13"/>
        <v>-1.3801196443832153E-2</v>
      </c>
      <c r="J96" s="268">
        <f t="shared" si="14"/>
        <v>2.4863443284577569E-2</v>
      </c>
      <c r="K96" s="178">
        <v>1100311</v>
      </c>
      <c r="L96" s="179">
        <v>887476</v>
      </c>
      <c r="M96" s="181">
        <f t="shared" si="15"/>
        <v>0.80656832477363216</v>
      </c>
      <c r="N96" s="178">
        <v>1071333</v>
      </c>
      <c r="O96" s="179">
        <v>885278</v>
      </c>
      <c r="P96" s="181">
        <f t="shared" si="16"/>
        <v>0.82633317558592889</v>
      </c>
      <c r="Q96" s="180">
        <f t="shared" si="17"/>
        <v>2.7048546063642265E-2</v>
      </c>
      <c r="R96" s="180">
        <f t="shared" si="18"/>
        <v>2.4828359001354272E-3</v>
      </c>
      <c r="S96" s="268">
        <f t="shared" si="19"/>
        <v>-1.976485081229673E-2</v>
      </c>
    </row>
    <row r="97" spans="1:20" ht="16.5" x14ac:dyDescent="0.3">
      <c r="A97" s="177" t="s">
        <v>199</v>
      </c>
      <c r="B97" s="178">
        <v>60612</v>
      </c>
      <c r="C97" s="179">
        <v>51744</v>
      </c>
      <c r="D97" s="180">
        <f t="shared" si="10"/>
        <v>0.85369233815086121</v>
      </c>
      <c r="E97" s="178">
        <v>65473</v>
      </c>
      <c r="F97" s="179">
        <v>57150</v>
      </c>
      <c r="G97" s="181">
        <f t="shared" si="11"/>
        <v>0.87287889664441831</v>
      </c>
      <c r="H97" s="180">
        <f t="shared" si="12"/>
        <v>-7.4244344997174361E-2</v>
      </c>
      <c r="I97" s="180">
        <f t="shared" si="13"/>
        <v>-9.4593175853018407E-2</v>
      </c>
      <c r="J97" s="268">
        <f t="shared" si="14"/>
        <v>-1.9186558493557104E-2</v>
      </c>
      <c r="K97" s="178">
        <v>799783</v>
      </c>
      <c r="L97" s="179">
        <v>674138</v>
      </c>
      <c r="M97" s="181">
        <f t="shared" si="15"/>
        <v>0.84290113693339319</v>
      </c>
      <c r="N97" s="178">
        <v>757856</v>
      </c>
      <c r="O97" s="179">
        <v>658319</v>
      </c>
      <c r="P97" s="181">
        <f t="shared" si="16"/>
        <v>0.86865974538698643</v>
      </c>
      <c r="Q97" s="180">
        <f t="shared" si="17"/>
        <v>5.5323174851159118E-2</v>
      </c>
      <c r="R97" s="180">
        <f t="shared" si="18"/>
        <v>2.4029383930890713E-2</v>
      </c>
      <c r="S97" s="268">
        <f t="shared" si="19"/>
        <v>-2.5758608453593235E-2</v>
      </c>
    </row>
    <row r="98" spans="1:20" ht="16.5" x14ac:dyDescent="0.3">
      <c r="A98" s="177" t="s">
        <v>201</v>
      </c>
      <c r="B98" s="178">
        <v>43920</v>
      </c>
      <c r="C98" s="179">
        <v>31240</v>
      </c>
      <c r="D98" s="180">
        <f t="shared" si="10"/>
        <v>0.71129326047358832</v>
      </c>
      <c r="E98" s="178">
        <v>44936</v>
      </c>
      <c r="F98" s="179">
        <v>35290</v>
      </c>
      <c r="G98" s="181">
        <f t="shared" si="11"/>
        <v>0.78533914901192803</v>
      </c>
      <c r="H98" s="180">
        <f t="shared" si="12"/>
        <v>-2.26099341285384E-2</v>
      </c>
      <c r="I98" s="180">
        <f t="shared" si="13"/>
        <v>-0.11476338906205719</v>
      </c>
      <c r="J98" s="268">
        <f t="shared" si="14"/>
        <v>-7.404588853833971E-2</v>
      </c>
      <c r="K98" s="178">
        <v>487578</v>
      </c>
      <c r="L98" s="179">
        <v>394455</v>
      </c>
      <c r="M98" s="181">
        <f t="shared" si="15"/>
        <v>0.80900902009524633</v>
      </c>
      <c r="N98" s="178">
        <v>523124</v>
      </c>
      <c r="O98" s="179">
        <v>424017</v>
      </c>
      <c r="P98" s="181">
        <f t="shared" si="16"/>
        <v>0.81054778599337829</v>
      </c>
      <c r="Q98" s="180">
        <f t="shared" si="17"/>
        <v>-6.7949472782743658E-2</v>
      </c>
      <c r="R98" s="180">
        <f t="shared" si="18"/>
        <v>-6.9718902779841385E-2</v>
      </c>
      <c r="S98" s="268">
        <f t="shared" si="19"/>
        <v>-1.5387658981319552E-3</v>
      </c>
    </row>
    <row r="99" spans="1:20" ht="16.5" x14ac:dyDescent="0.3">
      <c r="A99" s="177" t="s">
        <v>200</v>
      </c>
      <c r="B99" s="178">
        <v>39959</v>
      </c>
      <c r="C99" s="179">
        <v>33953</v>
      </c>
      <c r="D99" s="180">
        <f t="shared" si="10"/>
        <v>0.84969593833679524</v>
      </c>
      <c r="E99" s="178">
        <v>42428</v>
      </c>
      <c r="F99" s="179">
        <v>33619</v>
      </c>
      <c r="G99" s="181">
        <f t="shared" si="11"/>
        <v>0.79237767512020363</v>
      </c>
      <c r="H99" s="180">
        <f t="shared" si="12"/>
        <v>-5.8192702932026052E-2</v>
      </c>
      <c r="I99" s="180">
        <f t="shared" si="13"/>
        <v>9.9348582646716643E-3</v>
      </c>
      <c r="J99" s="268">
        <f t="shared" si="14"/>
        <v>5.7318263216591614E-2</v>
      </c>
      <c r="K99" s="178">
        <v>508300</v>
      </c>
      <c r="L99" s="179">
        <v>426863</v>
      </c>
      <c r="M99" s="181">
        <f t="shared" si="15"/>
        <v>0.8397855597088334</v>
      </c>
      <c r="N99" s="178">
        <v>639524</v>
      </c>
      <c r="O99" s="179">
        <v>521066</v>
      </c>
      <c r="P99" s="181">
        <f t="shared" si="16"/>
        <v>0.81477161138596832</v>
      </c>
      <c r="Q99" s="180">
        <f t="shared" si="17"/>
        <v>-0.2051901101444199</v>
      </c>
      <c r="R99" s="180">
        <f t="shared" si="18"/>
        <v>-0.18078899793884073</v>
      </c>
      <c r="S99" s="268">
        <f t="shared" si="19"/>
        <v>2.5013948322865076E-2</v>
      </c>
    </row>
    <row r="100" spans="1:20" ht="16.5" x14ac:dyDescent="0.3">
      <c r="A100" s="177" t="s">
        <v>203</v>
      </c>
      <c r="B100" s="178">
        <v>35483</v>
      </c>
      <c r="C100" s="179">
        <v>22413</v>
      </c>
      <c r="D100" s="180">
        <f t="shared" si="10"/>
        <v>0.63165459515824485</v>
      </c>
      <c r="E100" s="178">
        <v>26278</v>
      </c>
      <c r="F100" s="179">
        <v>19929</v>
      </c>
      <c r="G100" s="181">
        <f t="shared" si="11"/>
        <v>0.75839104954714975</v>
      </c>
      <c r="H100" s="180">
        <f t="shared" si="12"/>
        <v>0.35029302077783697</v>
      </c>
      <c r="I100" s="180">
        <f t="shared" si="13"/>
        <v>0.12464248080686446</v>
      </c>
      <c r="J100" s="268">
        <f t="shared" si="14"/>
        <v>-0.12673645438890491</v>
      </c>
      <c r="K100" s="178">
        <v>362026</v>
      </c>
      <c r="L100" s="179">
        <v>283825</v>
      </c>
      <c r="M100" s="181">
        <f t="shared" si="15"/>
        <v>0.78399065260506151</v>
      </c>
      <c r="N100" s="178">
        <v>330216</v>
      </c>
      <c r="O100" s="179">
        <v>269501</v>
      </c>
      <c r="P100" s="181">
        <f t="shared" si="16"/>
        <v>0.81613549918841</v>
      </c>
      <c r="Q100" s="180">
        <f t="shared" si="17"/>
        <v>9.6330886450081143E-2</v>
      </c>
      <c r="R100" s="180">
        <f t="shared" si="18"/>
        <v>5.3150081075765909E-2</v>
      </c>
      <c r="S100" s="268">
        <f t="shared" si="19"/>
        <v>-3.2144846583348485E-2</v>
      </c>
    </row>
    <row r="101" spans="1:20" ht="16.5" x14ac:dyDescent="0.3">
      <c r="A101" s="177" t="s">
        <v>202</v>
      </c>
      <c r="B101" s="178">
        <v>27936</v>
      </c>
      <c r="C101" s="179">
        <v>24685</v>
      </c>
      <c r="D101" s="180">
        <f t="shared" si="10"/>
        <v>0.88362686139747992</v>
      </c>
      <c r="E101" s="178">
        <v>24944</v>
      </c>
      <c r="F101" s="179">
        <v>21686</v>
      </c>
      <c r="G101" s="181">
        <f t="shared" si="11"/>
        <v>0.86938742783835787</v>
      </c>
      <c r="H101" s="180">
        <f t="shared" si="12"/>
        <v>0.11994868505452216</v>
      </c>
      <c r="I101" s="180">
        <f t="shared" si="13"/>
        <v>0.13829198561283773</v>
      </c>
      <c r="J101" s="268">
        <f t="shared" si="14"/>
        <v>1.423943355912205E-2</v>
      </c>
      <c r="K101" s="178">
        <v>368020</v>
      </c>
      <c r="L101" s="179">
        <v>302538</v>
      </c>
      <c r="M101" s="181">
        <f t="shared" si="15"/>
        <v>0.82206945274713328</v>
      </c>
      <c r="N101" s="178">
        <v>337377</v>
      </c>
      <c r="O101" s="179">
        <v>287817</v>
      </c>
      <c r="P101" s="181">
        <f t="shared" si="16"/>
        <v>0.85310201940262675</v>
      </c>
      <c r="Q101" s="180">
        <f t="shared" si="17"/>
        <v>9.0827175533601867E-2</v>
      </c>
      <c r="R101" s="180">
        <f t="shared" si="18"/>
        <v>5.1147083042349717E-2</v>
      </c>
      <c r="S101" s="268">
        <f t="shared" si="19"/>
        <v>-3.1032566655493476E-2</v>
      </c>
    </row>
    <row r="102" spans="1:20" ht="16.5" x14ac:dyDescent="0.3">
      <c r="A102" s="177" t="s">
        <v>204</v>
      </c>
      <c r="B102" s="178">
        <v>20605</v>
      </c>
      <c r="C102" s="179">
        <v>16267</v>
      </c>
      <c r="D102" s="180">
        <f t="shared" si="10"/>
        <v>0.78946857558844941</v>
      </c>
      <c r="E102" s="178">
        <v>20468</v>
      </c>
      <c r="F102" s="179">
        <v>15211</v>
      </c>
      <c r="G102" s="181">
        <f t="shared" si="11"/>
        <v>0.74316005471956226</v>
      </c>
      <c r="H102" s="180">
        <f t="shared" si="12"/>
        <v>6.6933750244284607E-3</v>
      </c>
      <c r="I102" s="180">
        <f t="shared" si="13"/>
        <v>6.9423443560581166E-2</v>
      </c>
      <c r="J102" s="268">
        <f t="shared" si="14"/>
        <v>4.6308520868887149E-2</v>
      </c>
      <c r="K102" s="178">
        <v>233092</v>
      </c>
      <c r="L102" s="179">
        <v>157169</v>
      </c>
      <c r="M102" s="181">
        <f t="shared" si="15"/>
        <v>0.67427882552811769</v>
      </c>
      <c r="N102" s="178">
        <v>189580</v>
      </c>
      <c r="O102" s="179">
        <v>124142</v>
      </c>
      <c r="P102" s="181">
        <f t="shared" si="16"/>
        <v>0.65482645848718224</v>
      </c>
      <c r="Q102" s="180">
        <f t="shared" si="17"/>
        <v>0.22951788163308362</v>
      </c>
      <c r="R102" s="180">
        <f t="shared" si="18"/>
        <v>0.26604211306407177</v>
      </c>
      <c r="S102" s="268">
        <f t="shared" si="19"/>
        <v>1.9452367040935448E-2</v>
      </c>
    </row>
    <row r="103" spans="1:20" ht="16.5" x14ac:dyDescent="0.3">
      <c r="A103" s="177" t="s">
        <v>206</v>
      </c>
      <c r="B103" s="178">
        <v>15104</v>
      </c>
      <c r="C103" s="179">
        <v>12021</v>
      </c>
      <c r="D103" s="180">
        <f t="shared" si="10"/>
        <v>0.79588188559322037</v>
      </c>
      <c r="E103" s="178">
        <v>10608</v>
      </c>
      <c r="F103" s="179">
        <v>9131</v>
      </c>
      <c r="G103" s="181">
        <f t="shared" si="11"/>
        <v>0.86076546003016596</v>
      </c>
      <c r="H103" s="180">
        <f t="shared" si="12"/>
        <v>0.42383107088989447</v>
      </c>
      <c r="I103" s="180">
        <f t="shared" si="13"/>
        <v>0.31650421640565107</v>
      </c>
      <c r="J103" s="268">
        <f t="shared" si="14"/>
        <v>-6.488357443694559E-2</v>
      </c>
      <c r="K103" s="178">
        <v>148064</v>
      </c>
      <c r="L103" s="179">
        <v>123354</v>
      </c>
      <c r="M103" s="181">
        <f t="shared" si="15"/>
        <v>0.83311270801815429</v>
      </c>
      <c r="N103" s="178">
        <v>116536</v>
      </c>
      <c r="O103" s="179">
        <v>102784</v>
      </c>
      <c r="P103" s="181">
        <f t="shared" si="16"/>
        <v>0.8819935470584197</v>
      </c>
      <c r="Q103" s="180">
        <f t="shared" si="17"/>
        <v>0.27054300816914956</v>
      </c>
      <c r="R103" s="180">
        <f t="shared" si="18"/>
        <v>0.20012842465753433</v>
      </c>
      <c r="S103" s="268">
        <f t="shared" si="19"/>
        <v>-4.8880839040265411E-2</v>
      </c>
    </row>
    <row r="104" spans="1:20" ht="16.5" x14ac:dyDescent="0.3">
      <c r="A104" s="177" t="s">
        <v>205</v>
      </c>
      <c r="B104" s="178">
        <v>12432</v>
      </c>
      <c r="C104" s="179">
        <v>9637</v>
      </c>
      <c r="D104" s="180">
        <f t="shared" si="10"/>
        <v>0.77517696267696268</v>
      </c>
      <c r="E104" s="178">
        <v>17544</v>
      </c>
      <c r="F104" s="179">
        <v>13852</v>
      </c>
      <c r="G104" s="181">
        <f t="shared" si="11"/>
        <v>0.78955768353853173</v>
      </c>
      <c r="H104" s="180">
        <f t="shared" si="12"/>
        <v>-0.29138166894664841</v>
      </c>
      <c r="I104" s="180">
        <f t="shared" si="13"/>
        <v>-0.30428818943112912</v>
      </c>
      <c r="J104" s="268">
        <f t="shared" si="14"/>
        <v>-1.4380720861569052E-2</v>
      </c>
      <c r="K104" s="178">
        <v>202517</v>
      </c>
      <c r="L104" s="179">
        <v>153728</v>
      </c>
      <c r="M104" s="181">
        <f t="shared" si="15"/>
        <v>0.75908689147083952</v>
      </c>
      <c r="N104" s="178">
        <v>118752</v>
      </c>
      <c r="O104" s="179">
        <v>94124</v>
      </c>
      <c r="P104" s="181">
        <f t="shared" si="16"/>
        <v>0.79260980867690645</v>
      </c>
      <c r="Q104" s="180">
        <f t="shared" si="17"/>
        <v>0.70537759364052821</v>
      </c>
      <c r="R104" s="180">
        <f t="shared" si="18"/>
        <v>0.63324975564149422</v>
      </c>
      <c r="S104" s="268">
        <f t="shared" si="19"/>
        <v>-3.3522917206066927E-2</v>
      </c>
    </row>
    <row r="105" spans="1:20" ht="16.5" x14ac:dyDescent="0.3">
      <c r="A105" s="177" t="s">
        <v>209</v>
      </c>
      <c r="B105" s="178">
        <v>9240</v>
      </c>
      <c r="C105" s="179">
        <v>7349</v>
      </c>
      <c r="D105" s="180">
        <f t="shared" si="10"/>
        <v>0.79534632034632036</v>
      </c>
      <c r="E105" s="178">
        <v>8580</v>
      </c>
      <c r="F105" s="179">
        <v>6573</v>
      </c>
      <c r="G105" s="181">
        <f t="shared" si="11"/>
        <v>0.76608391608391613</v>
      </c>
      <c r="H105" s="180">
        <f t="shared" si="12"/>
        <v>7.6923076923076872E-2</v>
      </c>
      <c r="I105" s="180">
        <f t="shared" si="13"/>
        <v>0.11805872508747917</v>
      </c>
      <c r="J105" s="268">
        <f t="shared" si="14"/>
        <v>2.9262404262404229E-2</v>
      </c>
      <c r="K105" s="178">
        <v>96158</v>
      </c>
      <c r="L105" s="179">
        <v>66525</v>
      </c>
      <c r="M105" s="181">
        <f t="shared" si="15"/>
        <v>0.691830112939121</v>
      </c>
      <c r="N105" s="178">
        <v>10778</v>
      </c>
      <c r="O105" s="179">
        <v>8074</v>
      </c>
      <c r="P105" s="181">
        <f t="shared" si="16"/>
        <v>0.74911857487474487</v>
      </c>
      <c r="Q105" s="180">
        <f t="shared" si="17"/>
        <v>7.9216923362404899</v>
      </c>
      <c r="R105" s="180">
        <f t="shared" si="18"/>
        <v>7.2394104533069115</v>
      </c>
      <c r="S105" s="268">
        <f t="shared" si="19"/>
        <v>-5.7288461935623869E-2</v>
      </c>
      <c r="T105"/>
    </row>
    <row r="106" spans="1:20" ht="16.5" x14ac:dyDescent="0.3">
      <c r="A106" s="177" t="s">
        <v>208</v>
      </c>
      <c r="B106" s="178">
        <v>8300</v>
      </c>
      <c r="C106" s="179">
        <v>7636</v>
      </c>
      <c r="D106" s="180">
        <f t="shared" si="10"/>
        <v>0.92</v>
      </c>
      <c r="E106" s="178">
        <v>15607</v>
      </c>
      <c r="F106" s="179">
        <v>13188</v>
      </c>
      <c r="G106" s="181">
        <f t="shared" si="11"/>
        <v>0.84500544627410779</v>
      </c>
      <c r="H106" s="180">
        <f t="shared" si="12"/>
        <v>-0.46818735182930737</v>
      </c>
      <c r="I106" s="180">
        <f t="shared" si="13"/>
        <v>-0.42098877767667575</v>
      </c>
      <c r="J106" s="268">
        <f t="shared" si="14"/>
        <v>7.4994553725892255E-2</v>
      </c>
      <c r="K106" s="178">
        <v>118315</v>
      </c>
      <c r="L106" s="179">
        <v>101156</v>
      </c>
      <c r="M106" s="181">
        <f t="shared" si="15"/>
        <v>0.85497189705447318</v>
      </c>
      <c r="N106" s="178">
        <v>154021</v>
      </c>
      <c r="O106" s="179">
        <v>136896</v>
      </c>
      <c r="P106" s="181">
        <f t="shared" si="16"/>
        <v>0.88881386304464971</v>
      </c>
      <c r="Q106" s="180">
        <f t="shared" si="17"/>
        <v>-0.23182553028483133</v>
      </c>
      <c r="R106" s="180">
        <f t="shared" si="18"/>
        <v>-0.2610741000467508</v>
      </c>
      <c r="S106" s="268">
        <f t="shared" si="19"/>
        <v>-3.3841965990176526E-2</v>
      </c>
    </row>
    <row r="107" spans="1:20" ht="16.5" x14ac:dyDescent="0.3">
      <c r="A107" s="177" t="s">
        <v>213</v>
      </c>
      <c r="B107" s="178">
        <v>7650</v>
      </c>
      <c r="C107" s="179">
        <v>4616</v>
      </c>
      <c r="D107" s="180">
        <f t="shared" si="10"/>
        <v>0.60339869281045755</v>
      </c>
      <c r="E107" s="178">
        <v>7500</v>
      </c>
      <c r="F107" s="179">
        <v>4998</v>
      </c>
      <c r="G107" s="181">
        <f t="shared" si="11"/>
        <v>0.66639999999999999</v>
      </c>
      <c r="H107" s="180">
        <f t="shared" si="12"/>
        <v>2.0000000000000018E-2</v>
      </c>
      <c r="I107" s="180">
        <f t="shared" si="13"/>
        <v>-7.6430572228891602E-2</v>
      </c>
      <c r="J107" s="268">
        <f t="shared" si="14"/>
        <v>-6.3001307189542444E-2</v>
      </c>
      <c r="K107" s="178">
        <v>81100</v>
      </c>
      <c r="L107" s="179">
        <v>64246</v>
      </c>
      <c r="M107" s="181">
        <f t="shared" si="15"/>
        <v>0.79218249075215785</v>
      </c>
      <c r="N107" s="178">
        <v>86940</v>
      </c>
      <c r="O107" s="179">
        <v>67423</v>
      </c>
      <c r="P107" s="181">
        <f t="shared" si="16"/>
        <v>0.77551184725097766</v>
      </c>
      <c r="Q107" s="180">
        <f t="shared" si="17"/>
        <v>-6.7172762824936783E-2</v>
      </c>
      <c r="R107" s="180">
        <f t="shared" si="18"/>
        <v>-4.7120418848167533E-2</v>
      </c>
      <c r="S107" s="268">
        <f t="shared" si="19"/>
        <v>1.6670643501180193E-2</v>
      </c>
    </row>
    <row r="108" spans="1:20" ht="16.5" x14ac:dyDescent="0.3">
      <c r="A108" s="177" t="s">
        <v>210</v>
      </c>
      <c r="B108" s="178">
        <v>6540</v>
      </c>
      <c r="C108" s="179">
        <v>3514</v>
      </c>
      <c r="D108" s="180">
        <f t="shared" si="10"/>
        <v>0.53730886850152904</v>
      </c>
      <c r="E108" s="178">
        <v>8730</v>
      </c>
      <c r="F108" s="179">
        <v>4703</v>
      </c>
      <c r="G108" s="181">
        <f t="shared" si="11"/>
        <v>0.53871706758304694</v>
      </c>
      <c r="H108" s="180">
        <f t="shared" si="12"/>
        <v>-0.25085910652920962</v>
      </c>
      <c r="I108" s="180">
        <f t="shared" si="13"/>
        <v>-0.25281735062725919</v>
      </c>
      <c r="J108" s="268">
        <f t="shared" si="14"/>
        <v>-1.4081990815179024E-3</v>
      </c>
      <c r="K108" s="178">
        <v>85178</v>
      </c>
      <c r="L108" s="179">
        <v>50946</v>
      </c>
      <c r="M108" s="181">
        <f t="shared" si="15"/>
        <v>0.59811218859329873</v>
      </c>
      <c r="N108" s="178">
        <v>93810</v>
      </c>
      <c r="O108" s="179">
        <v>59031</v>
      </c>
      <c r="P108" s="181">
        <f t="shared" si="16"/>
        <v>0.62926127278541732</v>
      </c>
      <c r="Q108" s="180">
        <f t="shared" si="17"/>
        <v>-9.2015776569662089E-2</v>
      </c>
      <c r="R108" s="180">
        <f t="shared" si="18"/>
        <v>-0.13696193525435785</v>
      </c>
      <c r="S108" s="268">
        <f t="shared" si="19"/>
        <v>-3.1149084192118592E-2</v>
      </c>
    </row>
    <row r="109" spans="1:20" ht="16.5" x14ac:dyDescent="0.3">
      <c r="A109" s="177" t="s">
        <v>211</v>
      </c>
      <c r="B109" s="178">
        <v>5855</v>
      </c>
      <c r="C109" s="179">
        <v>4317</v>
      </c>
      <c r="D109" s="180">
        <f t="shared" si="10"/>
        <v>0.73731853116994017</v>
      </c>
      <c r="E109" s="178">
        <v>7479</v>
      </c>
      <c r="F109" s="179">
        <v>6003</v>
      </c>
      <c r="G109" s="181">
        <f t="shared" si="11"/>
        <v>0.80264741275571605</v>
      </c>
      <c r="H109" s="180">
        <f t="shared" si="12"/>
        <v>-0.21714132905468642</v>
      </c>
      <c r="I109" s="180">
        <f t="shared" si="13"/>
        <v>-0.28085957021489261</v>
      </c>
      <c r="J109" s="268">
        <f t="shared" si="14"/>
        <v>-6.5328881585775878E-2</v>
      </c>
      <c r="K109" s="178">
        <v>86159</v>
      </c>
      <c r="L109" s="179">
        <v>70696</v>
      </c>
      <c r="M109" s="181">
        <f t="shared" si="15"/>
        <v>0.82052948618252297</v>
      </c>
      <c r="N109" s="178">
        <v>87349</v>
      </c>
      <c r="O109" s="179">
        <v>74447</v>
      </c>
      <c r="P109" s="181">
        <f t="shared" si="16"/>
        <v>0.85229367250913002</v>
      </c>
      <c r="Q109" s="180">
        <f t="shared" si="17"/>
        <v>-1.3623510286322693E-2</v>
      </c>
      <c r="R109" s="180">
        <f t="shared" si="18"/>
        <v>-5.0384837535427884E-2</v>
      </c>
      <c r="S109" s="268">
        <f t="shared" si="19"/>
        <v>-3.1764186326607047E-2</v>
      </c>
    </row>
    <row r="110" spans="1:20" ht="16.5" x14ac:dyDescent="0.3">
      <c r="A110" s="177" t="s">
        <v>212</v>
      </c>
      <c r="B110" s="178">
        <v>4968</v>
      </c>
      <c r="C110" s="179">
        <v>4003</v>
      </c>
      <c r="D110" s="180">
        <f t="shared" si="10"/>
        <v>0.80575684380032209</v>
      </c>
      <c r="E110" s="178">
        <v>7344</v>
      </c>
      <c r="F110" s="179">
        <v>4603</v>
      </c>
      <c r="G110" s="181">
        <f t="shared" si="11"/>
        <v>0.62677015250544665</v>
      </c>
      <c r="H110" s="180">
        <f t="shared" si="12"/>
        <v>-0.32352941176470584</v>
      </c>
      <c r="I110" s="180">
        <f t="shared" si="13"/>
        <v>-0.1303497718878992</v>
      </c>
      <c r="J110" s="268">
        <f t="shared" si="14"/>
        <v>0.17898669129487543</v>
      </c>
      <c r="K110" s="178">
        <v>75290</v>
      </c>
      <c r="L110" s="179">
        <v>42130</v>
      </c>
      <c r="M110" s="181">
        <f t="shared" si="15"/>
        <v>0.55956966396599817</v>
      </c>
      <c r="N110" s="178">
        <v>84528</v>
      </c>
      <c r="O110" s="179">
        <v>45008</v>
      </c>
      <c r="P110" s="181">
        <f t="shared" si="16"/>
        <v>0.53246261593791411</v>
      </c>
      <c r="Q110" s="180">
        <f t="shared" si="17"/>
        <v>-0.10928922960439147</v>
      </c>
      <c r="R110" s="180">
        <f t="shared" si="18"/>
        <v>-6.3944187699964461E-2</v>
      </c>
      <c r="S110" s="268">
        <f t="shared" si="19"/>
        <v>2.7107048028084058E-2</v>
      </c>
    </row>
    <row r="111" spans="1:20" ht="16.5" x14ac:dyDescent="0.3">
      <c r="A111" s="177" t="s">
        <v>207</v>
      </c>
      <c r="B111" s="178">
        <v>4116</v>
      </c>
      <c r="C111" s="179">
        <v>3458</v>
      </c>
      <c r="D111" s="180">
        <f t="shared" si="10"/>
        <v>0.84013605442176875</v>
      </c>
      <c r="E111" s="178">
        <v>8880</v>
      </c>
      <c r="F111" s="179">
        <v>7549</v>
      </c>
      <c r="G111" s="181">
        <f t="shared" si="11"/>
        <v>0.85011261261261262</v>
      </c>
      <c r="H111" s="180">
        <f t="shared" si="12"/>
        <v>-0.53648648648648645</v>
      </c>
      <c r="I111" s="180">
        <f t="shared" si="13"/>
        <v>-0.54192608292489064</v>
      </c>
      <c r="J111" s="268">
        <f t="shared" si="14"/>
        <v>-9.976558190843865E-3</v>
      </c>
      <c r="K111" s="178">
        <v>121074</v>
      </c>
      <c r="L111" s="179">
        <v>88875</v>
      </c>
      <c r="M111" s="181">
        <f t="shared" si="15"/>
        <v>0.73405520590713114</v>
      </c>
      <c r="N111" s="178">
        <v>47604</v>
      </c>
      <c r="O111" s="179">
        <v>36530</v>
      </c>
      <c r="P111" s="181">
        <f t="shared" si="16"/>
        <v>0.76737248970674732</v>
      </c>
      <c r="Q111" s="180">
        <f t="shared" si="17"/>
        <v>1.5433577010335267</v>
      </c>
      <c r="R111" s="180">
        <f t="shared" si="18"/>
        <v>1.4329318368464277</v>
      </c>
      <c r="S111" s="268">
        <f t="shared" si="19"/>
        <v>-3.3317283799616182E-2</v>
      </c>
    </row>
    <row r="112" spans="1:20" ht="16.5" x14ac:dyDescent="0.3">
      <c r="A112" s="177" t="s">
        <v>214</v>
      </c>
      <c r="B112" s="178">
        <v>2196</v>
      </c>
      <c r="C112" s="179">
        <v>1264</v>
      </c>
      <c r="D112" s="180">
        <f t="shared" si="10"/>
        <v>0.57559198542805101</v>
      </c>
      <c r="E112" s="178">
        <v>0</v>
      </c>
      <c r="F112" s="179">
        <v>0</v>
      </c>
      <c r="G112" s="181" t="str">
        <f t="shared" si="11"/>
        <v/>
      </c>
      <c r="H112" s="180" t="str">
        <f t="shared" si="12"/>
        <v/>
      </c>
      <c r="I112" s="180" t="str">
        <f t="shared" si="13"/>
        <v/>
      </c>
      <c r="J112" s="268" t="str">
        <f t="shared" si="14"/>
        <v/>
      </c>
      <c r="K112" s="178">
        <v>18936</v>
      </c>
      <c r="L112" s="179">
        <v>12621</v>
      </c>
      <c r="M112" s="181">
        <f t="shared" si="15"/>
        <v>0.66650823827629913</v>
      </c>
      <c r="N112" s="178">
        <v>0</v>
      </c>
      <c r="O112" s="179">
        <v>0</v>
      </c>
      <c r="P112" s="181" t="str">
        <f t="shared" si="16"/>
        <v/>
      </c>
      <c r="Q112" s="180" t="str">
        <f t="shared" si="17"/>
        <v/>
      </c>
      <c r="R112" s="180" t="str">
        <f t="shared" si="18"/>
        <v/>
      </c>
      <c r="S112" s="268" t="str">
        <f t="shared" si="19"/>
        <v/>
      </c>
    </row>
    <row r="113" spans="1:19" ht="16.5" x14ac:dyDescent="0.3">
      <c r="A113" s="177" t="s">
        <v>400</v>
      </c>
      <c r="B113" s="178">
        <v>2157</v>
      </c>
      <c r="C113" s="179">
        <v>1859</v>
      </c>
      <c r="D113" s="180">
        <f t="shared" si="10"/>
        <v>0.86184515530829853</v>
      </c>
      <c r="E113" s="178">
        <v>7338</v>
      </c>
      <c r="F113" s="179">
        <v>5588</v>
      </c>
      <c r="G113" s="181">
        <f t="shared" si="11"/>
        <v>0.76151539929136003</v>
      </c>
      <c r="H113" s="180">
        <f t="shared" si="12"/>
        <v>-0.70605069501226492</v>
      </c>
      <c r="I113" s="180">
        <f t="shared" si="13"/>
        <v>-0.66732283464566922</v>
      </c>
      <c r="J113" s="268">
        <f t="shared" si="14"/>
        <v>0.1003297560169385</v>
      </c>
      <c r="K113" s="178">
        <v>15970</v>
      </c>
      <c r="L113" s="179">
        <v>12840</v>
      </c>
      <c r="M113" s="181">
        <f t="shared" si="15"/>
        <v>0.80400751408891669</v>
      </c>
      <c r="N113" s="178">
        <v>86786</v>
      </c>
      <c r="O113" s="179">
        <v>76886</v>
      </c>
      <c r="P113" s="181">
        <f t="shared" si="16"/>
        <v>0.88592630147719675</v>
      </c>
      <c r="Q113" s="180">
        <f t="shared" si="17"/>
        <v>-0.81598414490816484</v>
      </c>
      <c r="R113" s="180">
        <f t="shared" si="18"/>
        <v>-0.83299950576177717</v>
      </c>
      <c r="S113" s="268">
        <f t="shared" si="19"/>
        <v>-8.1918787388280068E-2</v>
      </c>
    </row>
    <row r="114" spans="1:19" ht="16.5" x14ac:dyDescent="0.3">
      <c r="A114" s="177" t="s">
        <v>401</v>
      </c>
      <c r="B114" s="178">
        <v>1680</v>
      </c>
      <c r="C114" s="179">
        <v>1270</v>
      </c>
      <c r="D114" s="180">
        <f t="shared" si="10"/>
        <v>0.75595238095238093</v>
      </c>
      <c r="E114" s="178">
        <v>0</v>
      </c>
      <c r="F114" s="179">
        <v>0</v>
      </c>
      <c r="G114" s="181" t="str">
        <f t="shared" si="11"/>
        <v/>
      </c>
      <c r="H114" s="180" t="str">
        <f t="shared" si="12"/>
        <v/>
      </c>
      <c r="I114" s="180" t="str">
        <f t="shared" si="13"/>
        <v/>
      </c>
      <c r="J114" s="268" t="str">
        <f t="shared" si="14"/>
        <v/>
      </c>
      <c r="K114" s="178">
        <v>1704</v>
      </c>
      <c r="L114" s="179">
        <v>1270</v>
      </c>
      <c r="M114" s="181">
        <f t="shared" si="15"/>
        <v>0.74530516431924887</v>
      </c>
      <c r="N114" s="178">
        <v>0</v>
      </c>
      <c r="O114" s="179">
        <v>0</v>
      </c>
      <c r="P114" s="181" t="str">
        <f t="shared" si="16"/>
        <v/>
      </c>
      <c r="Q114" s="180" t="str">
        <f t="shared" si="17"/>
        <v/>
      </c>
      <c r="R114" s="180" t="str">
        <f t="shared" si="18"/>
        <v/>
      </c>
      <c r="S114" s="268" t="str">
        <f t="shared" si="19"/>
        <v/>
      </c>
    </row>
    <row r="115" spans="1:19" ht="16.5" x14ac:dyDescent="0.3">
      <c r="A115" s="177" t="s">
        <v>215</v>
      </c>
      <c r="B115" s="178">
        <v>1584</v>
      </c>
      <c r="C115" s="179">
        <v>1206</v>
      </c>
      <c r="D115" s="180">
        <f t="shared" si="10"/>
        <v>0.76136363636363635</v>
      </c>
      <c r="E115" s="178">
        <v>2512</v>
      </c>
      <c r="F115" s="179">
        <v>2012</v>
      </c>
      <c r="G115" s="181">
        <f t="shared" si="11"/>
        <v>0.80095541401273884</v>
      </c>
      <c r="H115" s="180">
        <f t="shared" si="12"/>
        <v>-0.36942675159235672</v>
      </c>
      <c r="I115" s="180">
        <f t="shared" si="13"/>
        <v>-0.40059642147117291</v>
      </c>
      <c r="J115" s="268">
        <f t="shared" si="14"/>
        <v>-3.9591777649102489E-2</v>
      </c>
      <c r="K115" s="178">
        <v>29810</v>
      </c>
      <c r="L115" s="179">
        <v>22695</v>
      </c>
      <c r="M115" s="181">
        <f t="shared" si="15"/>
        <v>0.7613217041261322</v>
      </c>
      <c r="N115" s="178">
        <v>36328</v>
      </c>
      <c r="O115" s="179">
        <v>24833</v>
      </c>
      <c r="P115" s="181">
        <f t="shared" si="16"/>
        <v>0.68357740585774063</v>
      </c>
      <c r="Q115" s="180">
        <f t="shared" si="17"/>
        <v>-0.17942083241576745</v>
      </c>
      <c r="R115" s="180">
        <f t="shared" si="18"/>
        <v>-8.6095115370676156E-2</v>
      </c>
      <c r="S115" s="268">
        <f t="shared" si="19"/>
        <v>7.7744298268391576E-2</v>
      </c>
    </row>
    <row r="116" spans="1:19" ht="16.5" x14ac:dyDescent="0.3">
      <c r="A116" s="177" t="s">
        <v>217</v>
      </c>
      <c r="B116" s="178">
        <v>1404</v>
      </c>
      <c r="C116" s="179">
        <v>1088</v>
      </c>
      <c r="D116" s="180">
        <f t="shared" si="10"/>
        <v>0.77492877492877488</v>
      </c>
      <c r="E116" s="178">
        <v>3168</v>
      </c>
      <c r="F116" s="179">
        <v>1073</v>
      </c>
      <c r="G116" s="181">
        <f t="shared" si="11"/>
        <v>0.33869949494949497</v>
      </c>
      <c r="H116" s="180">
        <f t="shared" si="12"/>
        <v>-0.55681818181818188</v>
      </c>
      <c r="I116" s="180">
        <f t="shared" si="13"/>
        <v>1.3979496738117492E-2</v>
      </c>
      <c r="J116" s="268">
        <f t="shared" si="14"/>
        <v>0.4362292799792799</v>
      </c>
      <c r="K116" s="178">
        <v>24269</v>
      </c>
      <c r="L116" s="179">
        <v>10145</v>
      </c>
      <c r="M116" s="181">
        <f t="shared" si="15"/>
        <v>0.41802299229469692</v>
      </c>
      <c r="N116" s="178">
        <v>3168</v>
      </c>
      <c r="O116" s="179">
        <v>1073</v>
      </c>
      <c r="P116" s="181">
        <f t="shared" si="16"/>
        <v>0.33869949494949497</v>
      </c>
      <c r="Q116" s="180">
        <f t="shared" si="17"/>
        <v>6.660669191919192</v>
      </c>
      <c r="R116" s="180">
        <f t="shared" si="18"/>
        <v>8.4547996272134203</v>
      </c>
      <c r="S116" s="268">
        <f t="shared" si="19"/>
        <v>7.9323497345201943E-2</v>
      </c>
    </row>
    <row r="117" spans="1:19" ht="16.5" x14ac:dyDescent="0.3">
      <c r="A117" s="177" t="s">
        <v>216</v>
      </c>
      <c r="B117" s="178">
        <v>1008</v>
      </c>
      <c r="C117" s="179">
        <v>590</v>
      </c>
      <c r="D117" s="180">
        <f t="shared" si="10"/>
        <v>0.58531746031746035</v>
      </c>
      <c r="E117" s="178">
        <v>0</v>
      </c>
      <c r="F117" s="179">
        <v>0</v>
      </c>
      <c r="G117" s="181" t="str">
        <f t="shared" si="11"/>
        <v/>
      </c>
      <c r="H117" s="180" t="str">
        <f t="shared" si="12"/>
        <v/>
      </c>
      <c r="I117" s="180" t="str">
        <f t="shared" si="13"/>
        <v/>
      </c>
      <c r="J117" s="268" t="str">
        <f t="shared" si="14"/>
        <v/>
      </c>
      <c r="K117" s="178">
        <v>15336</v>
      </c>
      <c r="L117" s="179">
        <v>8980</v>
      </c>
      <c r="M117" s="181">
        <f t="shared" si="15"/>
        <v>0.58555033907146581</v>
      </c>
      <c r="N117" s="178">
        <v>5616</v>
      </c>
      <c r="O117" s="179">
        <v>4484</v>
      </c>
      <c r="P117" s="181">
        <f t="shared" si="16"/>
        <v>0.79843304843304841</v>
      </c>
      <c r="Q117" s="180">
        <f t="shared" si="17"/>
        <v>1.7307692307692308</v>
      </c>
      <c r="R117" s="180">
        <f t="shared" si="18"/>
        <v>1.0026761819803744</v>
      </c>
      <c r="S117" s="268">
        <f t="shared" si="19"/>
        <v>-0.2128827093615826</v>
      </c>
    </row>
    <row r="118" spans="1:19" ht="16.5" x14ac:dyDescent="0.3">
      <c r="A118" s="177" t="s">
        <v>619</v>
      </c>
      <c r="B118" s="178">
        <v>576</v>
      </c>
      <c r="C118" s="179">
        <v>343</v>
      </c>
      <c r="D118" s="180">
        <f t="shared" si="10"/>
        <v>0.59548611111111116</v>
      </c>
      <c r="E118" s="178">
        <v>0</v>
      </c>
      <c r="F118" s="179">
        <v>0</v>
      </c>
      <c r="G118" s="181" t="str">
        <f t="shared" si="11"/>
        <v/>
      </c>
      <c r="H118" s="180" t="str">
        <f t="shared" si="12"/>
        <v/>
      </c>
      <c r="I118" s="180" t="str">
        <f t="shared" si="13"/>
        <v/>
      </c>
      <c r="J118" s="268" t="str">
        <f t="shared" si="14"/>
        <v/>
      </c>
      <c r="K118" s="178">
        <v>1152</v>
      </c>
      <c r="L118" s="179">
        <v>560</v>
      </c>
      <c r="M118" s="181">
        <f t="shared" si="15"/>
        <v>0.4861111111111111</v>
      </c>
      <c r="N118" s="178">
        <v>0</v>
      </c>
      <c r="O118" s="179">
        <v>0</v>
      </c>
      <c r="P118" s="181" t="str">
        <f t="shared" si="16"/>
        <v/>
      </c>
      <c r="Q118" s="180" t="str">
        <f t="shared" si="17"/>
        <v/>
      </c>
      <c r="R118" s="180" t="str">
        <f t="shared" si="18"/>
        <v/>
      </c>
      <c r="S118" s="268" t="str">
        <f t="shared" si="19"/>
        <v/>
      </c>
    </row>
    <row r="119" spans="1:19" ht="16.5" x14ac:dyDescent="0.3">
      <c r="A119" s="177" t="s">
        <v>369</v>
      </c>
      <c r="B119" s="178">
        <v>576</v>
      </c>
      <c r="C119" s="179">
        <v>326</v>
      </c>
      <c r="D119" s="180">
        <f t="shared" si="10"/>
        <v>0.56597222222222221</v>
      </c>
      <c r="E119" s="178">
        <v>5923</v>
      </c>
      <c r="F119" s="179">
        <v>4923</v>
      </c>
      <c r="G119" s="181">
        <f t="shared" si="11"/>
        <v>0.83116663852777306</v>
      </c>
      <c r="H119" s="180">
        <f t="shared" si="12"/>
        <v>-0.90275198379199728</v>
      </c>
      <c r="I119" s="180">
        <f t="shared" si="13"/>
        <v>-0.9337802153158643</v>
      </c>
      <c r="J119" s="268">
        <f t="shared" si="14"/>
        <v>-0.26519441630555085</v>
      </c>
      <c r="K119" s="178">
        <v>21078</v>
      </c>
      <c r="L119" s="179">
        <v>14973</v>
      </c>
      <c r="M119" s="181">
        <f t="shared" si="15"/>
        <v>0.71036151437517792</v>
      </c>
      <c r="N119" s="178">
        <v>35923</v>
      </c>
      <c r="O119" s="179">
        <v>28055</v>
      </c>
      <c r="P119" s="181">
        <f t="shared" si="16"/>
        <v>0.78097597639395377</v>
      </c>
      <c r="Q119" s="180">
        <f t="shared" si="17"/>
        <v>-0.41324499624196198</v>
      </c>
      <c r="R119" s="180">
        <f t="shared" si="18"/>
        <v>-0.46629834254143643</v>
      </c>
      <c r="S119" s="268">
        <f t="shared" si="19"/>
        <v>-7.0614462018775859E-2</v>
      </c>
    </row>
    <row r="120" spans="1:19" ht="16.5" x14ac:dyDescent="0.3">
      <c r="A120" s="177" t="s">
        <v>563</v>
      </c>
      <c r="B120" s="178">
        <v>0</v>
      </c>
      <c r="C120" s="179">
        <v>0</v>
      </c>
      <c r="D120" s="180" t="str">
        <f t="shared" si="10"/>
        <v/>
      </c>
      <c r="E120" s="178">
        <v>0</v>
      </c>
      <c r="F120" s="179">
        <v>0</v>
      </c>
      <c r="G120" s="181" t="str">
        <f t="shared" si="11"/>
        <v/>
      </c>
      <c r="H120" s="180" t="str">
        <f t="shared" si="12"/>
        <v/>
      </c>
      <c r="I120" s="180" t="str">
        <f t="shared" si="13"/>
        <v/>
      </c>
      <c r="J120" s="268" t="str">
        <f t="shared" si="14"/>
        <v/>
      </c>
      <c r="K120" s="178">
        <v>0</v>
      </c>
      <c r="L120" s="179">
        <v>0</v>
      </c>
      <c r="M120" s="181" t="str">
        <f t="shared" si="15"/>
        <v/>
      </c>
      <c r="N120" s="178">
        <v>50</v>
      </c>
      <c r="O120" s="179">
        <v>30</v>
      </c>
      <c r="P120" s="181">
        <f t="shared" si="16"/>
        <v>0.6</v>
      </c>
      <c r="Q120" s="180">
        <f t="shared" si="17"/>
        <v>-1</v>
      </c>
      <c r="R120" s="180">
        <f t="shared" si="18"/>
        <v>-1</v>
      </c>
      <c r="S120" s="268" t="str">
        <f t="shared" si="19"/>
        <v/>
      </c>
    </row>
    <row r="121" spans="1:19" ht="16.5" x14ac:dyDescent="0.3">
      <c r="A121" s="177" t="s">
        <v>616</v>
      </c>
      <c r="B121" s="178">
        <v>0</v>
      </c>
      <c r="C121" s="179">
        <v>0</v>
      </c>
      <c r="D121" s="180" t="str">
        <f t="shared" si="10"/>
        <v/>
      </c>
      <c r="E121" s="178">
        <v>0</v>
      </c>
      <c r="F121" s="179">
        <v>0</v>
      </c>
      <c r="G121" s="181" t="str">
        <f t="shared" si="11"/>
        <v/>
      </c>
      <c r="H121" s="180" t="str">
        <f t="shared" si="12"/>
        <v/>
      </c>
      <c r="I121" s="180" t="str">
        <f t="shared" si="13"/>
        <v/>
      </c>
      <c r="J121" s="268" t="str">
        <f t="shared" si="14"/>
        <v/>
      </c>
      <c r="K121" s="178">
        <v>1088</v>
      </c>
      <c r="L121" s="179">
        <v>0</v>
      </c>
      <c r="M121" s="181">
        <f t="shared" si="15"/>
        <v>0</v>
      </c>
      <c r="N121" s="178">
        <v>0</v>
      </c>
      <c r="O121" s="179">
        <v>0</v>
      </c>
      <c r="P121" s="181" t="str">
        <f t="shared" si="16"/>
        <v/>
      </c>
      <c r="Q121" s="180" t="str">
        <f t="shared" si="17"/>
        <v/>
      </c>
      <c r="R121" s="180" t="str">
        <f t="shared" si="18"/>
        <v/>
      </c>
      <c r="S121" s="268" t="str">
        <f t="shared" si="19"/>
        <v/>
      </c>
    </row>
    <row r="122" spans="1:19" ht="16.5" x14ac:dyDescent="0.3">
      <c r="A122" s="177" t="s">
        <v>622</v>
      </c>
      <c r="B122" s="178">
        <v>0</v>
      </c>
      <c r="C122" s="179">
        <v>0</v>
      </c>
      <c r="D122" s="180" t="str">
        <f t="shared" si="10"/>
        <v/>
      </c>
      <c r="E122" s="178">
        <v>0</v>
      </c>
      <c r="F122" s="179">
        <v>0</v>
      </c>
      <c r="G122" s="181" t="str">
        <f t="shared" si="11"/>
        <v/>
      </c>
      <c r="H122" s="180" t="str">
        <f t="shared" si="12"/>
        <v/>
      </c>
      <c r="I122" s="180" t="str">
        <f t="shared" si="13"/>
        <v/>
      </c>
      <c r="J122" s="268" t="str">
        <f t="shared" si="14"/>
        <v/>
      </c>
      <c r="K122" s="178">
        <v>0</v>
      </c>
      <c r="L122" s="179">
        <v>0</v>
      </c>
      <c r="M122" s="181" t="str">
        <f t="shared" si="15"/>
        <v/>
      </c>
      <c r="N122" s="178">
        <v>490</v>
      </c>
      <c r="O122" s="179">
        <v>408</v>
      </c>
      <c r="P122" s="181">
        <f t="shared" si="16"/>
        <v>0.83265306122448979</v>
      </c>
      <c r="Q122" s="180">
        <f t="shared" si="17"/>
        <v>-1</v>
      </c>
      <c r="R122" s="180">
        <f t="shared" si="18"/>
        <v>-1</v>
      </c>
      <c r="S122" s="268" t="str">
        <f t="shared" si="19"/>
        <v/>
      </c>
    </row>
    <row r="123" spans="1:19" ht="16.5" x14ac:dyDescent="0.3">
      <c r="A123" s="177" t="s">
        <v>579</v>
      </c>
      <c r="B123" s="178">
        <v>0</v>
      </c>
      <c r="C123" s="179">
        <v>0</v>
      </c>
      <c r="D123" s="180" t="str">
        <f t="shared" si="10"/>
        <v/>
      </c>
      <c r="E123" s="178">
        <v>234</v>
      </c>
      <c r="F123" s="179">
        <v>166</v>
      </c>
      <c r="G123" s="181">
        <f t="shared" si="11"/>
        <v>0.70940170940170943</v>
      </c>
      <c r="H123" s="180">
        <f t="shared" si="12"/>
        <v>-1</v>
      </c>
      <c r="I123" s="180">
        <f t="shared" si="13"/>
        <v>-1</v>
      </c>
      <c r="J123" s="268" t="str">
        <f t="shared" si="14"/>
        <v/>
      </c>
      <c r="K123" s="178">
        <v>0</v>
      </c>
      <c r="L123" s="179">
        <v>0</v>
      </c>
      <c r="M123" s="181" t="str">
        <f t="shared" si="15"/>
        <v/>
      </c>
      <c r="N123" s="178">
        <v>783</v>
      </c>
      <c r="O123" s="179">
        <v>484</v>
      </c>
      <c r="P123" s="181">
        <f t="shared" si="16"/>
        <v>0.61813537675606645</v>
      </c>
      <c r="Q123" s="180">
        <f t="shared" si="17"/>
        <v>-1</v>
      </c>
      <c r="R123" s="180">
        <f t="shared" si="18"/>
        <v>-1</v>
      </c>
      <c r="S123" s="268" t="str">
        <f t="shared" si="19"/>
        <v/>
      </c>
    </row>
    <row r="124" spans="1:19" ht="16.5" x14ac:dyDescent="0.3">
      <c r="A124" s="177" t="s">
        <v>567</v>
      </c>
      <c r="B124" s="178">
        <v>0</v>
      </c>
      <c r="C124" s="179">
        <v>0</v>
      </c>
      <c r="D124" s="180" t="str">
        <f t="shared" si="10"/>
        <v/>
      </c>
      <c r="E124" s="178">
        <v>0</v>
      </c>
      <c r="F124" s="179">
        <v>0</v>
      </c>
      <c r="G124" s="181" t="str">
        <f t="shared" si="11"/>
        <v/>
      </c>
      <c r="H124" s="180" t="str">
        <f t="shared" si="12"/>
        <v/>
      </c>
      <c r="I124" s="180" t="str">
        <f t="shared" si="13"/>
        <v/>
      </c>
      <c r="J124" s="268" t="str">
        <f t="shared" si="14"/>
        <v/>
      </c>
      <c r="K124" s="178">
        <v>0</v>
      </c>
      <c r="L124" s="179">
        <v>0</v>
      </c>
      <c r="M124" s="181" t="str">
        <f t="shared" si="15"/>
        <v/>
      </c>
      <c r="N124" s="178">
        <v>80</v>
      </c>
      <c r="O124" s="179">
        <v>14</v>
      </c>
      <c r="P124" s="181">
        <f t="shared" si="16"/>
        <v>0.17499999999999999</v>
      </c>
      <c r="Q124" s="180">
        <f t="shared" si="17"/>
        <v>-1</v>
      </c>
      <c r="R124" s="180">
        <f t="shared" si="18"/>
        <v>-1</v>
      </c>
      <c r="S124" s="268" t="str">
        <f t="shared" si="19"/>
        <v/>
      </c>
    </row>
    <row r="125" spans="1:19" ht="16.5" x14ac:dyDescent="0.3">
      <c r="A125" s="177" t="s">
        <v>439</v>
      </c>
      <c r="B125" s="178">
        <v>0</v>
      </c>
      <c r="C125" s="179">
        <v>0</v>
      </c>
      <c r="D125" s="180" t="str">
        <f t="shared" si="10"/>
        <v/>
      </c>
      <c r="E125" s="178">
        <v>1320</v>
      </c>
      <c r="F125" s="179">
        <v>972</v>
      </c>
      <c r="G125" s="181">
        <f t="shared" si="11"/>
        <v>0.73636363636363633</v>
      </c>
      <c r="H125" s="180">
        <f t="shared" si="12"/>
        <v>-1</v>
      </c>
      <c r="I125" s="180">
        <f t="shared" si="13"/>
        <v>-1</v>
      </c>
      <c r="J125" s="268" t="str">
        <f t="shared" si="14"/>
        <v/>
      </c>
      <c r="K125" s="178">
        <v>3552</v>
      </c>
      <c r="L125" s="179">
        <v>2795</v>
      </c>
      <c r="M125" s="181">
        <f t="shared" si="15"/>
        <v>0.78688063063063063</v>
      </c>
      <c r="N125" s="178">
        <v>13956</v>
      </c>
      <c r="O125" s="179">
        <v>9963</v>
      </c>
      <c r="P125" s="181">
        <f t="shared" si="16"/>
        <v>0.71388650042992263</v>
      </c>
      <c r="Q125" s="180">
        <f t="shared" si="17"/>
        <v>-0.74548581255374025</v>
      </c>
      <c r="R125" s="180">
        <f t="shared" si="18"/>
        <v>-0.71946200943490912</v>
      </c>
      <c r="S125" s="268">
        <f t="shared" si="19"/>
        <v>7.2994130200707996E-2</v>
      </c>
    </row>
    <row r="126" spans="1:19" ht="16.5" x14ac:dyDescent="0.3">
      <c r="A126" s="177" t="s">
        <v>569</v>
      </c>
      <c r="B126" s="178">
        <v>0</v>
      </c>
      <c r="C126" s="179">
        <v>0</v>
      </c>
      <c r="D126" s="180" t="str">
        <f t="shared" si="10"/>
        <v/>
      </c>
      <c r="E126" s="178">
        <v>0</v>
      </c>
      <c r="F126" s="179">
        <v>0</v>
      </c>
      <c r="G126" s="181" t="str">
        <f t="shared" si="11"/>
        <v/>
      </c>
      <c r="H126" s="180" t="str">
        <f t="shared" si="12"/>
        <v/>
      </c>
      <c r="I126" s="180" t="str">
        <f t="shared" si="13"/>
        <v/>
      </c>
      <c r="J126" s="268" t="str">
        <f t="shared" si="14"/>
        <v/>
      </c>
      <c r="K126" s="178">
        <v>90</v>
      </c>
      <c r="L126" s="179">
        <v>73</v>
      </c>
      <c r="M126" s="181">
        <f t="shared" si="15"/>
        <v>0.81111111111111112</v>
      </c>
      <c r="N126" s="178">
        <v>0</v>
      </c>
      <c r="O126" s="179">
        <v>0</v>
      </c>
      <c r="P126" s="181" t="str">
        <f t="shared" si="16"/>
        <v/>
      </c>
      <c r="Q126" s="180" t="str">
        <f t="shared" si="17"/>
        <v/>
      </c>
      <c r="R126" s="180" t="str">
        <f t="shared" si="18"/>
        <v/>
      </c>
      <c r="S126" s="268" t="str">
        <f t="shared" si="19"/>
        <v/>
      </c>
    </row>
    <row r="127" spans="1:19" ht="16.5" x14ac:dyDescent="0.3">
      <c r="A127" s="177" t="s">
        <v>573</v>
      </c>
      <c r="B127" s="178">
        <v>0</v>
      </c>
      <c r="C127" s="179">
        <v>0</v>
      </c>
      <c r="D127" s="180" t="str">
        <f t="shared" si="10"/>
        <v/>
      </c>
      <c r="E127" s="178">
        <v>0</v>
      </c>
      <c r="F127" s="179">
        <v>0</v>
      </c>
      <c r="G127" s="181" t="str">
        <f t="shared" si="11"/>
        <v/>
      </c>
      <c r="H127" s="180" t="str">
        <f t="shared" si="12"/>
        <v/>
      </c>
      <c r="I127" s="180" t="str">
        <f t="shared" si="13"/>
        <v/>
      </c>
      <c r="J127" s="268" t="str">
        <f t="shared" si="14"/>
        <v/>
      </c>
      <c r="K127" s="178">
        <v>256</v>
      </c>
      <c r="L127" s="179">
        <v>123</v>
      </c>
      <c r="M127" s="181">
        <f t="shared" si="15"/>
        <v>0.48046875</v>
      </c>
      <c r="N127" s="178">
        <v>0</v>
      </c>
      <c r="O127" s="179">
        <v>0</v>
      </c>
      <c r="P127" s="181" t="str">
        <f t="shared" si="16"/>
        <v/>
      </c>
      <c r="Q127" s="180" t="str">
        <f t="shared" si="17"/>
        <v/>
      </c>
      <c r="R127" s="180" t="str">
        <f t="shared" si="18"/>
        <v/>
      </c>
      <c r="S127" s="268" t="str">
        <f t="shared" si="19"/>
        <v/>
      </c>
    </row>
    <row r="128" spans="1:19" ht="16.5" x14ac:dyDescent="0.3">
      <c r="A128" s="177" t="s">
        <v>655</v>
      </c>
      <c r="B128" s="178">
        <v>0</v>
      </c>
      <c r="C128" s="179">
        <v>0</v>
      </c>
      <c r="D128" s="180" t="str">
        <f t="shared" si="10"/>
        <v/>
      </c>
      <c r="E128" s="178">
        <v>120</v>
      </c>
      <c r="F128" s="179">
        <v>86</v>
      </c>
      <c r="G128" s="181">
        <f t="shared" si="11"/>
        <v>0.71666666666666667</v>
      </c>
      <c r="H128" s="180">
        <f t="shared" si="12"/>
        <v>-1</v>
      </c>
      <c r="I128" s="180">
        <f t="shared" si="13"/>
        <v>-1</v>
      </c>
      <c r="J128" s="268" t="str">
        <f t="shared" si="14"/>
        <v/>
      </c>
      <c r="K128" s="178">
        <v>0</v>
      </c>
      <c r="L128" s="179">
        <v>0</v>
      </c>
      <c r="M128" s="181" t="str">
        <f t="shared" si="15"/>
        <v/>
      </c>
      <c r="N128" s="178">
        <v>120</v>
      </c>
      <c r="O128" s="179">
        <v>86</v>
      </c>
      <c r="P128" s="181">
        <f t="shared" si="16"/>
        <v>0.71666666666666667</v>
      </c>
      <c r="Q128" s="180">
        <f t="shared" si="17"/>
        <v>-1</v>
      </c>
      <c r="R128" s="180">
        <f t="shared" si="18"/>
        <v>-1</v>
      </c>
      <c r="S128" s="268" t="str">
        <f t="shared" si="19"/>
        <v/>
      </c>
    </row>
    <row r="129" spans="1:19" ht="16.5" x14ac:dyDescent="0.3">
      <c r="A129" s="177" t="s">
        <v>440</v>
      </c>
      <c r="B129" s="178">
        <v>0</v>
      </c>
      <c r="C129" s="179">
        <v>0</v>
      </c>
      <c r="D129" s="180" t="str">
        <f t="shared" si="10"/>
        <v/>
      </c>
      <c r="E129" s="178">
        <v>330</v>
      </c>
      <c r="F129" s="179">
        <v>118</v>
      </c>
      <c r="G129" s="181">
        <f t="shared" si="11"/>
        <v>0.3575757575757576</v>
      </c>
      <c r="H129" s="180">
        <f t="shared" si="12"/>
        <v>-1</v>
      </c>
      <c r="I129" s="180">
        <f t="shared" si="13"/>
        <v>-1</v>
      </c>
      <c r="J129" s="268" t="str">
        <f t="shared" si="14"/>
        <v/>
      </c>
      <c r="K129" s="178">
        <v>0</v>
      </c>
      <c r="L129" s="179">
        <v>0</v>
      </c>
      <c r="M129" s="181" t="str">
        <f t="shared" si="15"/>
        <v/>
      </c>
      <c r="N129" s="178">
        <v>2191</v>
      </c>
      <c r="O129" s="179">
        <v>948</v>
      </c>
      <c r="P129" s="181">
        <f t="shared" si="16"/>
        <v>0.43267914194431767</v>
      </c>
      <c r="Q129" s="180">
        <f t="shared" si="17"/>
        <v>-1</v>
      </c>
      <c r="R129" s="180">
        <f t="shared" si="18"/>
        <v>-1</v>
      </c>
      <c r="S129" s="268" t="str">
        <f t="shared" si="19"/>
        <v/>
      </c>
    </row>
    <row r="130" spans="1:19" ht="16.5" x14ac:dyDescent="0.3">
      <c r="A130" s="177" t="s">
        <v>621</v>
      </c>
      <c r="B130" s="178">
        <v>0</v>
      </c>
      <c r="C130" s="179">
        <v>0</v>
      </c>
      <c r="D130" s="180" t="str">
        <f t="shared" si="10"/>
        <v/>
      </c>
      <c r="E130" s="178">
        <v>0</v>
      </c>
      <c r="F130" s="179">
        <v>0</v>
      </c>
      <c r="G130" s="181" t="str">
        <f t="shared" si="11"/>
        <v/>
      </c>
      <c r="H130" s="180" t="str">
        <f t="shared" si="12"/>
        <v/>
      </c>
      <c r="I130" s="180" t="str">
        <f t="shared" si="13"/>
        <v/>
      </c>
      <c r="J130" s="268" t="str">
        <f t="shared" si="14"/>
        <v/>
      </c>
      <c r="K130" s="178">
        <v>136</v>
      </c>
      <c r="L130" s="179">
        <v>0</v>
      </c>
      <c r="M130" s="181">
        <f t="shared" si="15"/>
        <v>0</v>
      </c>
      <c r="N130" s="178">
        <v>0</v>
      </c>
      <c r="O130" s="179">
        <v>0</v>
      </c>
      <c r="P130" s="181" t="str">
        <f t="shared" si="16"/>
        <v/>
      </c>
      <c r="Q130" s="180" t="str">
        <f t="shared" si="17"/>
        <v/>
      </c>
      <c r="R130" s="180" t="str">
        <f t="shared" si="18"/>
        <v/>
      </c>
      <c r="S130" s="268" t="str">
        <f t="shared" si="19"/>
        <v/>
      </c>
    </row>
    <row r="131" spans="1:19" ht="16.5" x14ac:dyDescent="0.3">
      <c r="A131" s="177" t="s">
        <v>584</v>
      </c>
      <c r="B131" s="178">
        <v>0</v>
      </c>
      <c r="C131" s="179">
        <v>0</v>
      </c>
      <c r="D131" s="180" t="str">
        <f t="shared" si="10"/>
        <v/>
      </c>
      <c r="E131" s="178">
        <v>0</v>
      </c>
      <c r="F131" s="179">
        <v>0</v>
      </c>
      <c r="G131" s="181" t="str">
        <f t="shared" si="11"/>
        <v/>
      </c>
      <c r="H131" s="180" t="str">
        <f t="shared" si="12"/>
        <v/>
      </c>
      <c r="I131" s="180" t="str">
        <f t="shared" si="13"/>
        <v/>
      </c>
      <c r="J131" s="268" t="str">
        <f t="shared" si="14"/>
        <v/>
      </c>
      <c r="K131" s="178">
        <v>1350</v>
      </c>
      <c r="L131" s="179">
        <v>1048</v>
      </c>
      <c r="M131" s="181">
        <f t="shared" si="15"/>
        <v>0.77629629629629626</v>
      </c>
      <c r="N131" s="178">
        <v>1920</v>
      </c>
      <c r="O131" s="179">
        <v>770</v>
      </c>
      <c r="P131" s="181">
        <f t="shared" si="16"/>
        <v>0.40104166666666669</v>
      </c>
      <c r="Q131" s="180">
        <f t="shared" si="17"/>
        <v>-0.296875</v>
      </c>
      <c r="R131" s="180">
        <f t="shared" si="18"/>
        <v>0.36103896103896105</v>
      </c>
      <c r="S131" s="268">
        <f t="shared" si="19"/>
        <v>0.37525462962962958</v>
      </c>
    </row>
    <row r="132" spans="1:19" ht="16.5" x14ac:dyDescent="0.3">
      <c r="A132" s="177" t="s">
        <v>657</v>
      </c>
      <c r="B132" s="178">
        <v>0</v>
      </c>
      <c r="C132" s="179">
        <v>0</v>
      </c>
      <c r="D132" s="180" t="str">
        <f t="shared" si="10"/>
        <v/>
      </c>
      <c r="E132" s="178">
        <v>144</v>
      </c>
      <c r="F132" s="179">
        <v>0</v>
      </c>
      <c r="G132" s="181">
        <f t="shared" si="11"/>
        <v>0</v>
      </c>
      <c r="H132" s="180">
        <f t="shared" si="12"/>
        <v>-1</v>
      </c>
      <c r="I132" s="180" t="str">
        <f t="shared" si="13"/>
        <v/>
      </c>
      <c r="J132" s="268" t="str">
        <f t="shared" si="14"/>
        <v/>
      </c>
      <c r="K132" s="178">
        <v>0</v>
      </c>
      <c r="L132" s="179">
        <v>0</v>
      </c>
      <c r="M132" s="181" t="str">
        <f t="shared" si="15"/>
        <v/>
      </c>
      <c r="N132" s="178">
        <v>144</v>
      </c>
      <c r="O132" s="179">
        <v>0</v>
      </c>
      <c r="P132" s="181">
        <f t="shared" si="16"/>
        <v>0</v>
      </c>
      <c r="Q132" s="180">
        <f t="shared" si="17"/>
        <v>-1</v>
      </c>
      <c r="R132" s="180" t="str">
        <f t="shared" si="18"/>
        <v/>
      </c>
      <c r="S132" s="268" t="str">
        <f t="shared" si="19"/>
        <v/>
      </c>
    </row>
    <row r="133" spans="1:19" ht="16.5" x14ac:dyDescent="0.3">
      <c r="A133" s="177" t="s">
        <v>564</v>
      </c>
      <c r="B133" s="178">
        <v>0</v>
      </c>
      <c r="C133" s="179">
        <v>0</v>
      </c>
      <c r="D133" s="180" t="str">
        <f t="shared" si="10"/>
        <v/>
      </c>
      <c r="E133" s="178">
        <v>0</v>
      </c>
      <c r="F133" s="179">
        <v>0</v>
      </c>
      <c r="G133" s="181" t="str">
        <f t="shared" si="11"/>
        <v/>
      </c>
      <c r="H133" s="180" t="str">
        <f t="shared" si="12"/>
        <v/>
      </c>
      <c r="I133" s="180" t="str">
        <f t="shared" si="13"/>
        <v/>
      </c>
      <c r="J133" s="268" t="str">
        <f t="shared" si="14"/>
        <v/>
      </c>
      <c r="K133" s="178">
        <v>174</v>
      </c>
      <c r="L133" s="179">
        <v>124</v>
      </c>
      <c r="M133" s="181">
        <f t="shared" si="15"/>
        <v>0.71264367816091956</v>
      </c>
      <c r="N133" s="178">
        <v>0</v>
      </c>
      <c r="O133" s="179">
        <v>0</v>
      </c>
      <c r="P133" s="181" t="str">
        <f t="shared" si="16"/>
        <v/>
      </c>
      <c r="Q133" s="180" t="str">
        <f t="shared" si="17"/>
        <v/>
      </c>
      <c r="R133" s="180" t="str">
        <f t="shared" si="18"/>
        <v/>
      </c>
      <c r="S133" s="268" t="str">
        <f t="shared" si="19"/>
        <v/>
      </c>
    </row>
    <row r="134" spans="1:19" ht="16.5" x14ac:dyDescent="0.3">
      <c r="A134" s="177" t="s">
        <v>399</v>
      </c>
      <c r="B134" s="178">
        <v>0</v>
      </c>
      <c r="C134" s="179">
        <v>0</v>
      </c>
      <c r="D134" s="180" t="str">
        <f t="shared" si="10"/>
        <v/>
      </c>
      <c r="E134" s="178">
        <v>0</v>
      </c>
      <c r="F134" s="179">
        <v>0</v>
      </c>
      <c r="G134" s="181" t="str">
        <f t="shared" si="11"/>
        <v/>
      </c>
      <c r="H134" s="180" t="str">
        <f t="shared" si="12"/>
        <v/>
      </c>
      <c r="I134" s="180" t="str">
        <f t="shared" si="13"/>
        <v/>
      </c>
      <c r="J134" s="268" t="str">
        <f t="shared" si="14"/>
        <v/>
      </c>
      <c r="K134" s="178">
        <v>258</v>
      </c>
      <c r="L134" s="179">
        <v>0</v>
      </c>
      <c r="M134" s="181">
        <f t="shared" si="15"/>
        <v>0</v>
      </c>
      <c r="N134" s="178">
        <v>390</v>
      </c>
      <c r="O134" s="179">
        <v>189</v>
      </c>
      <c r="P134" s="181">
        <f t="shared" si="16"/>
        <v>0.48461538461538461</v>
      </c>
      <c r="Q134" s="180">
        <f t="shared" si="17"/>
        <v>-0.33846153846153848</v>
      </c>
      <c r="R134" s="180">
        <f t="shared" si="18"/>
        <v>-1</v>
      </c>
      <c r="S134" s="268">
        <f t="shared" si="19"/>
        <v>-0.48461538461538461</v>
      </c>
    </row>
    <row r="135" spans="1:19" ht="16.5" x14ac:dyDescent="0.3">
      <c r="A135" s="177" t="s">
        <v>580</v>
      </c>
      <c r="B135" s="178">
        <v>0</v>
      </c>
      <c r="C135" s="179">
        <v>0</v>
      </c>
      <c r="D135" s="180" t="str">
        <f t="shared" si="10"/>
        <v/>
      </c>
      <c r="E135" s="178">
        <v>0</v>
      </c>
      <c r="F135" s="179">
        <v>0</v>
      </c>
      <c r="G135" s="181" t="str">
        <f t="shared" si="11"/>
        <v/>
      </c>
      <c r="H135" s="180" t="str">
        <f t="shared" si="12"/>
        <v/>
      </c>
      <c r="I135" s="180" t="str">
        <f t="shared" si="13"/>
        <v/>
      </c>
      <c r="J135" s="268" t="str">
        <f t="shared" si="14"/>
        <v/>
      </c>
      <c r="K135" s="178">
        <v>0</v>
      </c>
      <c r="L135" s="179">
        <v>0</v>
      </c>
      <c r="M135" s="181" t="str">
        <f t="shared" si="15"/>
        <v/>
      </c>
      <c r="N135" s="178">
        <v>30</v>
      </c>
      <c r="O135" s="179">
        <v>3</v>
      </c>
      <c r="P135" s="181">
        <f t="shared" si="16"/>
        <v>0.1</v>
      </c>
      <c r="Q135" s="180">
        <f t="shared" si="17"/>
        <v>-1</v>
      </c>
      <c r="R135" s="180">
        <f t="shared" si="18"/>
        <v>-1</v>
      </c>
      <c r="S135" s="268" t="str">
        <f t="shared" si="19"/>
        <v/>
      </c>
    </row>
    <row r="136" spans="1:19" ht="16.5" x14ac:dyDescent="0.3">
      <c r="A136" s="177" t="s">
        <v>576</v>
      </c>
      <c r="B136" s="178">
        <v>0</v>
      </c>
      <c r="C136" s="179">
        <v>0</v>
      </c>
      <c r="D136" s="180" t="str">
        <f t="shared" si="10"/>
        <v/>
      </c>
      <c r="E136" s="178">
        <v>0</v>
      </c>
      <c r="F136" s="179">
        <v>0</v>
      </c>
      <c r="G136" s="181" t="str">
        <f t="shared" si="11"/>
        <v/>
      </c>
      <c r="H136" s="180" t="str">
        <f t="shared" si="12"/>
        <v/>
      </c>
      <c r="I136" s="180" t="str">
        <f t="shared" si="13"/>
        <v/>
      </c>
      <c r="J136" s="268" t="str">
        <f t="shared" si="14"/>
        <v/>
      </c>
      <c r="K136" s="178">
        <v>80</v>
      </c>
      <c r="L136" s="179">
        <v>79</v>
      </c>
      <c r="M136" s="181">
        <f t="shared" si="15"/>
        <v>0.98750000000000004</v>
      </c>
      <c r="N136" s="178">
        <v>0</v>
      </c>
      <c r="O136" s="179">
        <v>0</v>
      </c>
      <c r="P136" s="181" t="str">
        <f t="shared" si="16"/>
        <v/>
      </c>
      <c r="Q136" s="180" t="str">
        <f t="shared" si="17"/>
        <v/>
      </c>
      <c r="R136" s="180" t="str">
        <f t="shared" si="18"/>
        <v/>
      </c>
      <c r="S136" s="268" t="str">
        <f t="shared" si="19"/>
        <v/>
      </c>
    </row>
    <row r="137" spans="1:19" ht="16.5" x14ac:dyDescent="0.3">
      <c r="A137" s="177" t="s">
        <v>562</v>
      </c>
      <c r="B137" s="178">
        <v>0</v>
      </c>
      <c r="C137" s="179">
        <v>0</v>
      </c>
      <c r="D137" s="180" t="str">
        <f t="shared" si="10"/>
        <v/>
      </c>
      <c r="E137" s="178">
        <v>0</v>
      </c>
      <c r="F137" s="179">
        <v>0</v>
      </c>
      <c r="G137" s="181" t="str">
        <f t="shared" si="11"/>
        <v/>
      </c>
      <c r="H137" s="180" t="str">
        <f t="shared" si="12"/>
        <v/>
      </c>
      <c r="I137" s="180" t="str">
        <f t="shared" si="13"/>
        <v/>
      </c>
      <c r="J137" s="268" t="str">
        <f t="shared" si="14"/>
        <v/>
      </c>
      <c r="K137" s="178">
        <v>280</v>
      </c>
      <c r="L137" s="179">
        <v>239</v>
      </c>
      <c r="M137" s="181">
        <f t="shared" si="15"/>
        <v>0.85357142857142854</v>
      </c>
      <c r="N137" s="178">
        <v>0</v>
      </c>
      <c r="O137" s="179">
        <v>0</v>
      </c>
      <c r="P137" s="181" t="str">
        <f t="shared" si="16"/>
        <v/>
      </c>
      <c r="Q137" s="180" t="str">
        <f t="shared" si="17"/>
        <v/>
      </c>
      <c r="R137" s="180" t="str">
        <f t="shared" si="18"/>
        <v/>
      </c>
      <c r="S137" s="268" t="str">
        <f t="shared" si="19"/>
        <v/>
      </c>
    </row>
    <row r="138" spans="1:19" ht="16.5" x14ac:dyDescent="0.3">
      <c r="A138" s="177" t="s">
        <v>398</v>
      </c>
      <c r="B138" s="178">
        <v>0</v>
      </c>
      <c r="C138" s="179">
        <v>0</v>
      </c>
      <c r="D138" s="180" t="str">
        <f t="shared" si="10"/>
        <v/>
      </c>
      <c r="E138" s="178">
        <v>0</v>
      </c>
      <c r="F138" s="179">
        <v>0</v>
      </c>
      <c r="G138" s="181" t="str">
        <f t="shared" si="11"/>
        <v/>
      </c>
      <c r="H138" s="180" t="str">
        <f t="shared" si="12"/>
        <v/>
      </c>
      <c r="I138" s="180" t="str">
        <f t="shared" si="13"/>
        <v/>
      </c>
      <c r="J138" s="268" t="str">
        <f t="shared" si="14"/>
        <v/>
      </c>
      <c r="K138" s="178">
        <v>634</v>
      </c>
      <c r="L138" s="179">
        <v>71</v>
      </c>
      <c r="M138" s="181">
        <f t="shared" si="15"/>
        <v>0.11198738170347003</v>
      </c>
      <c r="N138" s="178">
        <v>354</v>
      </c>
      <c r="O138" s="179">
        <v>102</v>
      </c>
      <c r="P138" s="181">
        <f t="shared" si="16"/>
        <v>0.28813559322033899</v>
      </c>
      <c r="Q138" s="180">
        <f t="shared" si="17"/>
        <v>0.79096045197740117</v>
      </c>
      <c r="R138" s="180">
        <f t="shared" si="18"/>
        <v>-0.30392156862745101</v>
      </c>
      <c r="S138" s="268">
        <f t="shared" si="19"/>
        <v>-0.17614821151686896</v>
      </c>
    </row>
    <row r="139" spans="1:19" ht="16.5" x14ac:dyDescent="0.3">
      <c r="A139" s="177" t="s">
        <v>559</v>
      </c>
      <c r="B139" s="178">
        <v>0</v>
      </c>
      <c r="C139" s="179">
        <v>0</v>
      </c>
      <c r="D139" s="180" t="str">
        <f t="shared" si="10"/>
        <v/>
      </c>
      <c r="E139" s="178">
        <v>0</v>
      </c>
      <c r="F139" s="179">
        <v>0</v>
      </c>
      <c r="G139" s="181" t="str">
        <f t="shared" si="11"/>
        <v/>
      </c>
      <c r="H139" s="180" t="str">
        <f t="shared" si="12"/>
        <v/>
      </c>
      <c r="I139" s="180" t="str">
        <f t="shared" si="13"/>
        <v/>
      </c>
      <c r="J139" s="268" t="str">
        <f t="shared" si="14"/>
        <v/>
      </c>
      <c r="K139" s="178">
        <v>0</v>
      </c>
      <c r="L139" s="179">
        <v>0</v>
      </c>
      <c r="M139" s="181" t="str">
        <f t="shared" si="15"/>
        <v/>
      </c>
      <c r="N139" s="178">
        <v>774</v>
      </c>
      <c r="O139" s="179">
        <v>468</v>
      </c>
      <c r="P139" s="181">
        <f t="shared" si="16"/>
        <v>0.60465116279069764</v>
      </c>
      <c r="Q139" s="180">
        <f t="shared" si="17"/>
        <v>-1</v>
      </c>
      <c r="R139" s="180">
        <f t="shared" si="18"/>
        <v>-1</v>
      </c>
      <c r="S139" s="268" t="str">
        <f t="shared" si="19"/>
        <v/>
      </c>
    </row>
    <row r="140" spans="1:19" ht="16.5" x14ac:dyDescent="0.3">
      <c r="A140" s="177" t="s">
        <v>583</v>
      </c>
      <c r="B140" s="178">
        <v>0</v>
      </c>
      <c r="C140" s="179">
        <v>0</v>
      </c>
      <c r="D140" s="180" t="str">
        <f t="shared" si="10"/>
        <v/>
      </c>
      <c r="E140" s="178">
        <v>0</v>
      </c>
      <c r="F140" s="179">
        <v>0</v>
      </c>
      <c r="G140" s="181" t="str">
        <f t="shared" si="11"/>
        <v/>
      </c>
      <c r="H140" s="180" t="str">
        <f t="shared" si="12"/>
        <v/>
      </c>
      <c r="I140" s="180" t="str">
        <f t="shared" si="13"/>
        <v/>
      </c>
      <c r="J140" s="268" t="str">
        <f t="shared" si="14"/>
        <v/>
      </c>
      <c r="K140" s="178">
        <v>0</v>
      </c>
      <c r="L140" s="179">
        <v>0</v>
      </c>
      <c r="M140" s="181" t="str">
        <f t="shared" si="15"/>
        <v/>
      </c>
      <c r="N140" s="178">
        <v>140</v>
      </c>
      <c r="O140" s="179">
        <v>126</v>
      </c>
      <c r="P140" s="181">
        <f t="shared" si="16"/>
        <v>0.9</v>
      </c>
      <c r="Q140" s="180">
        <f t="shared" si="17"/>
        <v>-1</v>
      </c>
      <c r="R140" s="180">
        <f t="shared" si="18"/>
        <v>-1</v>
      </c>
      <c r="S140" s="268" t="str">
        <f t="shared" si="19"/>
        <v/>
      </c>
    </row>
    <row r="141" spans="1:19" ht="16.5" x14ac:dyDescent="0.3">
      <c r="A141" s="177" t="s">
        <v>568</v>
      </c>
      <c r="B141" s="178">
        <v>0</v>
      </c>
      <c r="C141" s="179">
        <v>0</v>
      </c>
      <c r="D141" s="180" t="str">
        <f t="shared" si="10"/>
        <v/>
      </c>
      <c r="E141" s="178">
        <v>0</v>
      </c>
      <c r="F141" s="179">
        <v>0</v>
      </c>
      <c r="G141" s="181" t="str">
        <f t="shared" si="11"/>
        <v/>
      </c>
      <c r="H141" s="180" t="str">
        <f t="shared" si="12"/>
        <v/>
      </c>
      <c r="I141" s="180" t="str">
        <f t="shared" si="13"/>
        <v/>
      </c>
      <c r="J141" s="268" t="str">
        <f t="shared" si="14"/>
        <v/>
      </c>
      <c r="K141" s="178">
        <v>180</v>
      </c>
      <c r="L141" s="179">
        <v>116</v>
      </c>
      <c r="M141" s="181">
        <f t="shared" si="15"/>
        <v>0.64444444444444449</v>
      </c>
      <c r="N141" s="178">
        <v>0</v>
      </c>
      <c r="O141" s="179">
        <v>0</v>
      </c>
      <c r="P141" s="181" t="str">
        <f t="shared" si="16"/>
        <v/>
      </c>
      <c r="Q141" s="180" t="str">
        <f t="shared" si="17"/>
        <v/>
      </c>
      <c r="R141" s="180" t="str">
        <f t="shared" si="18"/>
        <v/>
      </c>
      <c r="S141" s="268" t="str">
        <f t="shared" si="19"/>
        <v/>
      </c>
    </row>
    <row r="142" spans="1:19" ht="16.5" x14ac:dyDescent="0.3">
      <c r="A142" s="177" t="s">
        <v>581</v>
      </c>
      <c r="B142" s="178">
        <v>0</v>
      </c>
      <c r="C142" s="179">
        <v>0</v>
      </c>
      <c r="D142" s="180" t="str">
        <f t="shared" si="10"/>
        <v/>
      </c>
      <c r="E142" s="178">
        <v>0</v>
      </c>
      <c r="F142" s="179">
        <v>0</v>
      </c>
      <c r="G142" s="181" t="str">
        <f t="shared" si="11"/>
        <v/>
      </c>
      <c r="H142" s="180" t="str">
        <f t="shared" si="12"/>
        <v/>
      </c>
      <c r="I142" s="180" t="str">
        <f t="shared" si="13"/>
        <v/>
      </c>
      <c r="J142" s="268" t="str">
        <f t="shared" si="14"/>
        <v/>
      </c>
      <c r="K142" s="178">
        <v>0</v>
      </c>
      <c r="L142" s="179">
        <v>0</v>
      </c>
      <c r="M142" s="181" t="str">
        <f t="shared" si="15"/>
        <v/>
      </c>
      <c r="N142" s="178">
        <v>520</v>
      </c>
      <c r="O142" s="179">
        <v>365</v>
      </c>
      <c r="P142" s="181">
        <f t="shared" si="16"/>
        <v>0.70192307692307687</v>
      </c>
      <c r="Q142" s="180">
        <f t="shared" si="17"/>
        <v>-1</v>
      </c>
      <c r="R142" s="180">
        <f t="shared" si="18"/>
        <v>-1</v>
      </c>
      <c r="S142" s="268" t="str">
        <f t="shared" si="19"/>
        <v/>
      </c>
    </row>
    <row r="143" spans="1:19" ht="16.5" x14ac:dyDescent="0.3">
      <c r="A143" s="177" t="s">
        <v>565</v>
      </c>
      <c r="B143" s="178">
        <v>0</v>
      </c>
      <c r="C143" s="179">
        <v>0</v>
      </c>
      <c r="D143" s="180" t="str">
        <f t="shared" si="10"/>
        <v/>
      </c>
      <c r="E143" s="178">
        <v>0</v>
      </c>
      <c r="F143" s="179">
        <v>0</v>
      </c>
      <c r="G143" s="181" t="str">
        <f t="shared" si="11"/>
        <v/>
      </c>
      <c r="H143" s="180" t="str">
        <f t="shared" si="12"/>
        <v/>
      </c>
      <c r="I143" s="180" t="str">
        <f t="shared" si="13"/>
        <v/>
      </c>
      <c r="J143" s="268" t="str">
        <f t="shared" si="14"/>
        <v/>
      </c>
      <c r="K143" s="178">
        <v>0</v>
      </c>
      <c r="L143" s="179">
        <v>0</v>
      </c>
      <c r="M143" s="181" t="str">
        <f t="shared" si="15"/>
        <v/>
      </c>
      <c r="N143" s="178">
        <v>270</v>
      </c>
      <c r="O143" s="179">
        <v>24</v>
      </c>
      <c r="P143" s="181">
        <f t="shared" si="16"/>
        <v>8.8888888888888892E-2</v>
      </c>
      <c r="Q143" s="180">
        <f t="shared" si="17"/>
        <v>-1</v>
      </c>
      <c r="R143" s="180">
        <f t="shared" si="18"/>
        <v>-1</v>
      </c>
      <c r="S143" s="268" t="str">
        <f t="shared" si="19"/>
        <v/>
      </c>
    </row>
    <row r="144" spans="1:19" ht="16.5" x14ac:dyDescent="0.3">
      <c r="A144" s="177" t="s">
        <v>632</v>
      </c>
      <c r="B144" s="178">
        <v>0</v>
      </c>
      <c r="C144" s="179">
        <v>0</v>
      </c>
      <c r="D144" s="180" t="str">
        <f t="shared" si="10"/>
        <v/>
      </c>
      <c r="E144" s="178">
        <v>0</v>
      </c>
      <c r="F144" s="179">
        <v>0</v>
      </c>
      <c r="G144" s="181" t="str">
        <f t="shared" si="11"/>
        <v/>
      </c>
      <c r="H144" s="180" t="str">
        <f t="shared" si="12"/>
        <v/>
      </c>
      <c r="I144" s="180" t="str">
        <f t="shared" si="13"/>
        <v/>
      </c>
      <c r="J144" s="268" t="str">
        <f t="shared" si="14"/>
        <v/>
      </c>
      <c r="K144" s="178">
        <v>0</v>
      </c>
      <c r="L144" s="179">
        <v>0</v>
      </c>
      <c r="M144" s="181" t="str">
        <f t="shared" si="15"/>
        <v/>
      </c>
      <c r="N144" s="178">
        <v>132</v>
      </c>
      <c r="O144" s="179">
        <v>92</v>
      </c>
      <c r="P144" s="181">
        <f t="shared" si="16"/>
        <v>0.69696969696969702</v>
      </c>
      <c r="Q144" s="180">
        <f t="shared" si="17"/>
        <v>-1</v>
      </c>
      <c r="R144" s="180">
        <f t="shared" si="18"/>
        <v>-1</v>
      </c>
      <c r="S144" s="268" t="str">
        <f t="shared" si="19"/>
        <v/>
      </c>
    </row>
    <row r="145" spans="1:19" ht="16.5" x14ac:dyDescent="0.3">
      <c r="A145" s="177" t="s">
        <v>574</v>
      </c>
      <c r="B145" s="178">
        <v>0</v>
      </c>
      <c r="C145" s="179">
        <v>0</v>
      </c>
      <c r="D145" s="180" t="str">
        <f t="shared" si="10"/>
        <v/>
      </c>
      <c r="E145" s="178">
        <v>0</v>
      </c>
      <c r="F145" s="179">
        <v>0</v>
      </c>
      <c r="G145" s="181" t="str">
        <f t="shared" si="11"/>
        <v/>
      </c>
      <c r="H145" s="180" t="str">
        <f t="shared" si="12"/>
        <v/>
      </c>
      <c r="I145" s="180" t="str">
        <f t="shared" si="13"/>
        <v/>
      </c>
      <c r="J145" s="268" t="str">
        <f t="shared" si="14"/>
        <v/>
      </c>
      <c r="K145" s="178">
        <v>0</v>
      </c>
      <c r="L145" s="179">
        <v>0</v>
      </c>
      <c r="M145" s="181" t="str">
        <f t="shared" si="15"/>
        <v/>
      </c>
      <c r="N145" s="178">
        <v>30</v>
      </c>
      <c r="O145" s="179">
        <v>27</v>
      </c>
      <c r="P145" s="181">
        <f t="shared" si="16"/>
        <v>0.9</v>
      </c>
      <c r="Q145" s="180">
        <f t="shared" si="17"/>
        <v>-1</v>
      </c>
      <c r="R145" s="180">
        <f t="shared" si="18"/>
        <v>-1</v>
      </c>
      <c r="S145" s="268" t="str">
        <f t="shared" si="19"/>
        <v/>
      </c>
    </row>
    <row r="146" spans="1:19" ht="16.5" x14ac:dyDescent="0.3">
      <c r="A146" s="177" t="s">
        <v>571</v>
      </c>
      <c r="B146" s="178">
        <v>0</v>
      </c>
      <c r="C146" s="179">
        <v>0</v>
      </c>
      <c r="D146" s="180" t="str">
        <f t="shared" si="10"/>
        <v/>
      </c>
      <c r="E146" s="178">
        <v>0</v>
      </c>
      <c r="F146" s="179">
        <v>0</v>
      </c>
      <c r="G146" s="181" t="str">
        <f t="shared" si="11"/>
        <v/>
      </c>
      <c r="H146" s="180" t="str">
        <f t="shared" si="12"/>
        <v/>
      </c>
      <c r="I146" s="180" t="str">
        <f t="shared" si="13"/>
        <v/>
      </c>
      <c r="J146" s="268" t="str">
        <f t="shared" si="14"/>
        <v/>
      </c>
      <c r="K146" s="178">
        <v>290</v>
      </c>
      <c r="L146" s="179">
        <v>186</v>
      </c>
      <c r="M146" s="181">
        <f t="shared" si="15"/>
        <v>0.64137931034482754</v>
      </c>
      <c r="N146" s="178">
        <v>0</v>
      </c>
      <c r="O146" s="179">
        <v>0</v>
      </c>
      <c r="P146" s="181" t="str">
        <f t="shared" si="16"/>
        <v/>
      </c>
      <c r="Q146" s="180" t="str">
        <f t="shared" si="17"/>
        <v/>
      </c>
      <c r="R146" s="180" t="str">
        <f t="shared" si="18"/>
        <v/>
      </c>
      <c r="S146" s="268" t="str">
        <f t="shared" si="19"/>
        <v/>
      </c>
    </row>
    <row r="147" spans="1:19" ht="16.5" x14ac:dyDescent="0.3">
      <c r="A147" s="177" t="s">
        <v>620</v>
      </c>
      <c r="B147" s="178">
        <v>0</v>
      </c>
      <c r="C147" s="179">
        <v>0</v>
      </c>
      <c r="D147" s="180" t="str">
        <f t="shared" si="10"/>
        <v/>
      </c>
      <c r="E147" s="178">
        <v>0</v>
      </c>
      <c r="F147" s="179">
        <v>0</v>
      </c>
      <c r="G147" s="181" t="str">
        <f t="shared" si="11"/>
        <v/>
      </c>
      <c r="H147" s="180" t="str">
        <f t="shared" si="12"/>
        <v/>
      </c>
      <c r="I147" s="180" t="str">
        <f t="shared" si="13"/>
        <v/>
      </c>
      <c r="J147" s="268" t="str">
        <f t="shared" si="14"/>
        <v/>
      </c>
      <c r="K147" s="178">
        <v>272</v>
      </c>
      <c r="L147" s="179">
        <v>0</v>
      </c>
      <c r="M147" s="181">
        <f t="shared" si="15"/>
        <v>0</v>
      </c>
      <c r="N147" s="178">
        <v>0</v>
      </c>
      <c r="O147" s="179">
        <v>0</v>
      </c>
      <c r="P147" s="181" t="str">
        <f t="shared" si="16"/>
        <v/>
      </c>
      <c r="Q147" s="180" t="str">
        <f t="shared" si="17"/>
        <v/>
      </c>
      <c r="R147" s="180" t="str">
        <f t="shared" si="18"/>
        <v/>
      </c>
      <c r="S147" s="268" t="str">
        <f t="shared" si="19"/>
        <v/>
      </c>
    </row>
    <row r="148" spans="1:19" ht="16.5" x14ac:dyDescent="0.3">
      <c r="A148" s="177" t="s">
        <v>572</v>
      </c>
      <c r="B148" s="178">
        <v>0</v>
      </c>
      <c r="C148" s="179">
        <v>0</v>
      </c>
      <c r="D148" s="180" t="str">
        <f t="shared" si="10"/>
        <v/>
      </c>
      <c r="E148" s="178">
        <v>0</v>
      </c>
      <c r="F148" s="179">
        <v>0</v>
      </c>
      <c r="G148" s="181" t="str">
        <f t="shared" si="11"/>
        <v/>
      </c>
      <c r="H148" s="180" t="str">
        <f t="shared" si="12"/>
        <v/>
      </c>
      <c r="I148" s="180" t="str">
        <f t="shared" si="13"/>
        <v/>
      </c>
      <c r="J148" s="268" t="str">
        <f t="shared" si="14"/>
        <v/>
      </c>
      <c r="K148" s="178">
        <v>205</v>
      </c>
      <c r="L148" s="179">
        <v>87</v>
      </c>
      <c r="M148" s="181">
        <f t="shared" si="15"/>
        <v>0.42439024390243901</v>
      </c>
      <c r="N148" s="178">
        <v>0</v>
      </c>
      <c r="O148" s="179">
        <v>0</v>
      </c>
      <c r="P148" s="181" t="str">
        <f t="shared" si="16"/>
        <v/>
      </c>
      <c r="Q148" s="180" t="str">
        <f t="shared" si="17"/>
        <v/>
      </c>
      <c r="R148" s="180" t="str">
        <f t="shared" si="18"/>
        <v/>
      </c>
      <c r="S148" s="268" t="str">
        <f t="shared" si="19"/>
        <v/>
      </c>
    </row>
    <row r="149" spans="1:19" ht="16.5" x14ac:dyDescent="0.3">
      <c r="A149" s="177" t="s">
        <v>370</v>
      </c>
      <c r="B149" s="178">
        <v>0</v>
      </c>
      <c r="C149" s="179">
        <v>0</v>
      </c>
      <c r="D149" s="180" t="str">
        <f t="shared" ref="D149:D203" si="20">IFERROR(C149/B149,"")</f>
        <v/>
      </c>
      <c r="E149" s="178">
        <v>2880</v>
      </c>
      <c r="F149" s="179">
        <v>2672</v>
      </c>
      <c r="G149" s="181">
        <f t="shared" ref="G149:G203" si="21">IFERROR(F149/E149,"")</f>
        <v>0.92777777777777781</v>
      </c>
      <c r="H149" s="180">
        <f t="shared" ref="H149:I189" si="22">IFERROR(B149/E149-1,"")</f>
        <v>-1</v>
      </c>
      <c r="I149" s="180">
        <f t="shared" si="22"/>
        <v>-1</v>
      </c>
      <c r="J149" s="268" t="str">
        <f t="shared" ref="J149:J203" si="23">IFERROR(D149-G149,"")</f>
        <v/>
      </c>
      <c r="K149" s="178">
        <v>12780</v>
      </c>
      <c r="L149" s="179">
        <v>10423</v>
      </c>
      <c r="M149" s="181">
        <f t="shared" ref="M149:M203" si="24">IFERROR(L149/K149,"")</f>
        <v>0.81557120500782476</v>
      </c>
      <c r="N149" s="178">
        <v>23472</v>
      </c>
      <c r="O149" s="179">
        <v>20340</v>
      </c>
      <c r="P149" s="181">
        <f t="shared" ref="P149:P203" si="25">IFERROR(O149/N149,"")</f>
        <v>0.8665644171779141</v>
      </c>
      <c r="Q149" s="180">
        <f t="shared" ref="Q149:R189" si="26">IFERROR(K149/N149-1,"")</f>
        <v>-0.45552147239263807</v>
      </c>
      <c r="R149" s="180">
        <f t="shared" si="26"/>
        <v>-0.48756145526057026</v>
      </c>
      <c r="S149" s="268">
        <f t="shared" ref="S149:S203" si="27">IFERROR(M149-P149,"")</f>
        <v>-5.0993212170089341E-2</v>
      </c>
    </row>
    <row r="150" spans="1:19" ht="16.5" x14ac:dyDescent="0.3">
      <c r="A150" s="177" t="s">
        <v>437</v>
      </c>
      <c r="B150" s="178">
        <v>0</v>
      </c>
      <c r="C150" s="179">
        <v>0</v>
      </c>
      <c r="D150" s="180" t="str">
        <f t="shared" si="20"/>
        <v/>
      </c>
      <c r="E150" s="178">
        <v>0</v>
      </c>
      <c r="F150" s="179">
        <v>0</v>
      </c>
      <c r="G150" s="181" t="str">
        <f t="shared" si="21"/>
        <v/>
      </c>
      <c r="H150" s="180" t="str">
        <f t="shared" si="22"/>
        <v/>
      </c>
      <c r="I150" s="180" t="str">
        <f t="shared" si="22"/>
        <v/>
      </c>
      <c r="J150" s="268" t="str">
        <f t="shared" si="23"/>
        <v/>
      </c>
      <c r="K150" s="178">
        <v>0</v>
      </c>
      <c r="L150" s="179">
        <v>0</v>
      </c>
      <c r="M150" s="181" t="str">
        <f t="shared" si="24"/>
        <v/>
      </c>
      <c r="N150" s="178">
        <v>8364</v>
      </c>
      <c r="O150" s="179">
        <v>5039</v>
      </c>
      <c r="P150" s="181">
        <f t="shared" si="25"/>
        <v>0.60246293639406978</v>
      </c>
      <c r="Q150" s="180">
        <f t="shared" si="26"/>
        <v>-1</v>
      </c>
      <c r="R150" s="180">
        <f t="shared" si="26"/>
        <v>-1</v>
      </c>
      <c r="S150" s="268" t="str">
        <f t="shared" si="27"/>
        <v/>
      </c>
    </row>
    <row r="151" spans="1:19" ht="16.5" x14ac:dyDescent="0.3">
      <c r="A151" s="177" t="s">
        <v>566</v>
      </c>
      <c r="B151" s="178">
        <v>0</v>
      </c>
      <c r="C151" s="179">
        <v>0</v>
      </c>
      <c r="D151" s="180" t="str">
        <f t="shared" si="20"/>
        <v/>
      </c>
      <c r="E151" s="178">
        <v>0</v>
      </c>
      <c r="F151" s="179">
        <v>0</v>
      </c>
      <c r="G151" s="181" t="str">
        <f t="shared" si="21"/>
        <v/>
      </c>
      <c r="H151" s="180" t="str">
        <f t="shared" si="22"/>
        <v/>
      </c>
      <c r="I151" s="180" t="str">
        <f t="shared" si="22"/>
        <v/>
      </c>
      <c r="J151" s="268" t="str">
        <f t="shared" si="23"/>
        <v/>
      </c>
      <c r="K151" s="178">
        <v>258</v>
      </c>
      <c r="L151" s="179">
        <v>158</v>
      </c>
      <c r="M151" s="181">
        <f t="shared" si="24"/>
        <v>0.61240310077519378</v>
      </c>
      <c r="N151" s="178">
        <v>0</v>
      </c>
      <c r="O151" s="179">
        <v>0</v>
      </c>
      <c r="P151" s="181" t="str">
        <f t="shared" si="25"/>
        <v/>
      </c>
      <c r="Q151" s="180" t="str">
        <f t="shared" si="26"/>
        <v/>
      </c>
      <c r="R151" s="180" t="str">
        <f t="shared" si="26"/>
        <v/>
      </c>
      <c r="S151" s="268" t="str">
        <f t="shared" si="27"/>
        <v/>
      </c>
    </row>
    <row r="152" spans="1:19" ht="16.5" x14ac:dyDescent="0.3">
      <c r="A152" s="177" t="s">
        <v>658</v>
      </c>
      <c r="B152" s="178">
        <v>0</v>
      </c>
      <c r="C152" s="179">
        <v>0</v>
      </c>
      <c r="D152" s="180" t="str">
        <f t="shared" si="20"/>
        <v/>
      </c>
      <c r="E152" s="178">
        <v>240</v>
      </c>
      <c r="F152" s="179">
        <v>0</v>
      </c>
      <c r="G152" s="181">
        <f t="shared" si="21"/>
        <v>0</v>
      </c>
      <c r="H152" s="180">
        <f t="shared" si="22"/>
        <v>-1</v>
      </c>
      <c r="I152" s="180" t="str">
        <f t="shared" si="22"/>
        <v/>
      </c>
      <c r="J152" s="268" t="str">
        <f t="shared" si="23"/>
        <v/>
      </c>
      <c r="K152" s="178">
        <v>0</v>
      </c>
      <c r="L152" s="179">
        <v>0</v>
      </c>
      <c r="M152" s="181" t="str">
        <f t="shared" si="24"/>
        <v/>
      </c>
      <c r="N152" s="178">
        <v>240</v>
      </c>
      <c r="O152" s="179">
        <v>0</v>
      </c>
      <c r="P152" s="181">
        <f t="shared" si="25"/>
        <v>0</v>
      </c>
      <c r="Q152" s="180">
        <f t="shared" si="26"/>
        <v>-1</v>
      </c>
      <c r="R152" s="180" t="str">
        <f t="shared" si="26"/>
        <v/>
      </c>
      <c r="S152" s="268" t="str">
        <f t="shared" si="27"/>
        <v/>
      </c>
    </row>
    <row r="153" spans="1:19" ht="16.5" x14ac:dyDescent="0.3">
      <c r="A153" s="177" t="s">
        <v>560</v>
      </c>
      <c r="B153" s="178">
        <v>0</v>
      </c>
      <c r="C153" s="179">
        <v>0</v>
      </c>
      <c r="D153" s="180" t="str">
        <f t="shared" si="20"/>
        <v/>
      </c>
      <c r="E153" s="178">
        <v>0</v>
      </c>
      <c r="F153" s="179">
        <v>0</v>
      </c>
      <c r="G153" s="181" t="str">
        <f t="shared" si="21"/>
        <v/>
      </c>
      <c r="H153" s="180" t="str">
        <f t="shared" si="22"/>
        <v/>
      </c>
      <c r="I153" s="180" t="str">
        <f t="shared" si="22"/>
        <v/>
      </c>
      <c r="J153" s="268" t="str">
        <f t="shared" si="23"/>
        <v/>
      </c>
      <c r="K153" s="178">
        <v>1540</v>
      </c>
      <c r="L153" s="179">
        <v>1287</v>
      </c>
      <c r="M153" s="181">
        <f t="shared" si="24"/>
        <v>0.83571428571428574</v>
      </c>
      <c r="N153" s="178">
        <v>0</v>
      </c>
      <c r="O153" s="179">
        <v>0</v>
      </c>
      <c r="P153" s="181" t="str">
        <f t="shared" si="25"/>
        <v/>
      </c>
      <c r="Q153" s="180" t="str">
        <f t="shared" si="26"/>
        <v/>
      </c>
      <c r="R153" s="180" t="str">
        <f t="shared" si="26"/>
        <v/>
      </c>
      <c r="S153" s="268" t="str">
        <f t="shared" si="27"/>
        <v/>
      </c>
    </row>
    <row r="154" spans="1:19" ht="16.5" x14ac:dyDescent="0.3">
      <c r="A154" s="177" t="s">
        <v>586</v>
      </c>
      <c r="B154" s="178">
        <v>0</v>
      </c>
      <c r="C154" s="179">
        <v>0</v>
      </c>
      <c r="D154" s="180" t="str">
        <f t="shared" si="20"/>
        <v/>
      </c>
      <c r="E154" s="178">
        <v>0</v>
      </c>
      <c r="F154" s="179">
        <v>0</v>
      </c>
      <c r="G154" s="181" t="str">
        <f t="shared" si="21"/>
        <v/>
      </c>
      <c r="H154" s="180" t="str">
        <f t="shared" si="22"/>
        <v/>
      </c>
      <c r="I154" s="180" t="str">
        <f t="shared" si="22"/>
        <v/>
      </c>
      <c r="J154" s="268" t="str">
        <f t="shared" si="23"/>
        <v/>
      </c>
      <c r="K154" s="178">
        <v>0</v>
      </c>
      <c r="L154" s="179">
        <v>0</v>
      </c>
      <c r="M154" s="181" t="str">
        <f t="shared" si="24"/>
        <v/>
      </c>
      <c r="N154" s="178">
        <v>118</v>
      </c>
      <c r="O154" s="179">
        <v>52</v>
      </c>
      <c r="P154" s="181">
        <f t="shared" si="25"/>
        <v>0.44067796610169491</v>
      </c>
      <c r="Q154" s="180">
        <f t="shared" si="26"/>
        <v>-1</v>
      </c>
      <c r="R154" s="180">
        <f t="shared" si="26"/>
        <v>-1</v>
      </c>
      <c r="S154" s="268" t="str">
        <f t="shared" si="27"/>
        <v/>
      </c>
    </row>
    <row r="155" spans="1:19" ht="16.5" x14ac:dyDescent="0.3">
      <c r="A155" s="177" t="s">
        <v>633</v>
      </c>
      <c r="B155" s="178">
        <v>0</v>
      </c>
      <c r="C155" s="179">
        <v>0</v>
      </c>
      <c r="D155" s="180" t="str">
        <f t="shared" si="20"/>
        <v/>
      </c>
      <c r="E155" s="178">
        <v>0</v>
      </c>
      <c r="F155" s="179">
        <v>0</v>
      </c>
      <c r="G155" s="181" t="str">
        <f t="shared" si="21"/>
        <v/>
      </c>
      <c r="H155" s="180" t="str">
        <f t="shared" si="22"/>
        <v/>
      </c>
      <c r="I155" s="180" t="str">
        <f t="shared" si="22"/>
        <v/>
      </c>
      <c r="J155" s="268" t="str">
        <f t="shared" si="23"/>
        <v/>
      </c>
      <c r="K155" s="178">
        <v>0</v>
      </c>
      <c r="L155" s="179">
        <v>0</v>
      </c>
      <c r="M155" s="181" t="str">
        <f t="shared" si="24"/>
        <v/>
      </c>
      <c r="N155" s="178">
        <v>174</v>
      </c>
      <c r="O155" s="179">
        <v>140</v>
      </c>
      <c r="P155" s="181">
        <f t="shared" si="25"/>
        <v>0.8045977011494253</v>
      </c>
      <c r="Q155" s="180">
        <f t="shared" si="26"/>
        <v>-1</v>
      </c>
      <c r="R155" s="180">
        <f t="shared" si="26"/>
        <v>-1</v>
      </c>
      <c r="S155" s="268" t="str">
        <f t="shared" si="27"/>
        <v/>
      </c>
    </row>
    <row r="156" spans="1:19" ht="16.5" x14ac:dyDescent="0.3">
      <c r="A156" s="177" t="s">
        <v>438</v>
      </c>
      <c r="B156" s="178">
        <v>0</v>
      </c>
      <c r="C156" s="179">
        <v>0</v>
      </c>
      <c r="D156" s="180" t="str">
        <f t="shared" si="20"/>
        <v/>
      </c>
      <c r="E156" s="178">
        <v>1218</v>
      </c>
      <c r="F156" s="179">
        <v>878</v>
      </c>
      <c r="G156" s="181">
        <f t="shared" si="21"/>
        <v>0.72085385878489328</v>
      </c>
      <c r="H156" s="180">
        <f t="shared" si="22"/>
        <v>-1</v>
      </c>
      <c r="I156" s="180">
        <f t="shared" si="22"/>
        <v>-1</v>
      </c>
      <c r="J156" s="268" t="str">
        <f t="shared" si="23"/>
        <v/>
      </c>
      <c r="K156" s="178">
        <v>3024</v>
      </c>
      <c r="L156" s="179">
        <v>2310</v>
      </c>
      <c r="M156" s="181">
        <f t="shared" si="24"/>
        <v>0.76388888888888884</v>
      </c>
      <c r="N156" s="178">
        <v>13884</v>
      </c>
      <c r="O156" s="179">
        <v>8390</v>
      </c>
      <c r="P156" s="181">
        <f t="shared" si="25"/>
        <v>0.60429271103428406</v>
      </c>
      <c r="Q156" s="180">
        <f t="shared" si="26"/>
        <v>-0.78219533275713049</v>
      </c>
      <c r="R156" s="180">
        <f t="shared" si="26"/>
        <v>-0.72467222884386173</v>
      </c>
      <c r="S156" s="268">
        <f t="shared" si="27"/>
        <v>0.15959617785460478</v>
      </c>
    </row>
    <row r="157" spans="1:19" ht="16.5" x14ac:dyDescent="0.3">
      <c r="A157" s="177" t="s">
        <v>577</v>
      </c>
      <c r="B157" s="178">
        <v>0</v>
      </c>
      <c r="C157" s="179">
        <v>0</v>
      </c>
      <c r="D157" s="180" t="str">
        <f t="shared" si="20"/>
        <v/>
      </c>
      <c r="E157" s="178">
        <v>0</v>
      </c>
      <c r="F157" s="179">
        <v>0</v>
      </c>
      <c r="G157" s="181" t="str">
        <f t="shared" si="21"/>
        <v/>
      </c>
      <c r="H157" s="180" t="str">
        <f t="shared" si="22"/>
        <v/>
      </c>
      <c r="I157" s="180" t="str">
        <f t="shared" si="22"/>
        <v/>
      </c>
      <c r="J157" s="268" t="str">
        <f t="shared" si="23"/>
        <v/>
      </c>
      <c r="K157" s="178">
        <v>0</v>
      </c>
      <c r="L157" s="179">
        <v>0</v>
      </c>
      <c r="M157" s="181" t="str">
        <f t="shared" si="24"/>
        <v/>
      </c>
      <c r="N157" s="178">
        <v>240</v>
      </c>
      <c r="O157" s="179">
        <v>181</v>
      </c>
      <c r="P157" s="181">
        <f t="shared" si="25"/>
        <v>0.75416666666666665</v>
      </c>
      <c r="Q157" s="180">
        <f t="shared" si="26"/>
        <v>-1</v>
      </c>
      <c r="R157" s="180">
        <f t="shared" si="26"/>
        <v>-1</v>
      </c>
      <c r="S157" s="268" t="str">
        <f t="shared" si="27"/>
        <v/>
      </c>
    </row>
    <row r="158" spans="1:19" ht="16.5" x14ac:dyDescent="0.3">
      <c r="A158" s="177" t="s">
        <v>589</v>
      </c>
      <c r="B158" s="178">
        <v>0</v>
      </c>
      <c r="C158" s="179">
        <v>0</v>
      </c>
      <c r="D158" s="180" t="str">
        <f t="shared" si="20"/>
        <v/>
      </c>
      <c r="E158" s="178">
        <v>0</v>
      </c>
      <c r="F158" s="179">
        <v>0</v>
      </c>
      <c r="G158" s="181" t="str">
        <f t="shared" si="21"/>
        <v/>
      </c>
      <c r="H158" s="180" t="str">
        <f t="shared" si="22"/>
        <v/>
      </c>
      <c r="I158" s="180" t="str">
        <f t="shared" si="22"/>
        <v/>
      </c>
      <c r="J158" s="268" t="str">
        <f t="shared" si="23"/>
        <v/>
      </c>
      <c r="K158" s="178">
        <v>0</v>
      </c>
      <c r="L158" s="179">
        <v>0</v>
      </c>
      <c r="M158" s="181" t="str">
        <f t="shared" si="24"/>
        <v/>
      </c>
      <c r="N158" s="178">
        <v>160</v>
      </c>
      <c r="O158" s="179">
        <v>84</v>
      </c>
      <c r="P158" s="181">
        <f t="shared" si="25"/>
        <v>0.52500000000000002</v>
      </c>
      <c r="Q158" s="180">
        <f t="shared" si="26"/>
        <v>-1</v>
      </c>
      <c r="R158" s="180">
        <f t="shared" si="26"/>
        <v>-1</v>
      </c>
      <c r="S158" s="268" t="str">
        <f t="shared" si="27"/>
        <v/>
      </c>
    </row>
    <row r="159" spans="1:19" ht="16.5" x14ac:dyDescent="0.3">
      <c r="A159" s="177" t="s">
        <v>588</v>
      </c>
      <c r="B159" s="178">
        <v>0</v>
      </c>
      <c r="C159" s="179">
        <v>0</v>
      </c>
      <c r="D159" s="180" t="str">
        <f t="shared" si="20"/>
        <v/>
      </c>
      <c r="E159" s="178">
        <v>0</v>
      </c>
      <c r="F159" s="179">
        <v>0</v>
      </c>
      <c r="G159" s="181" t="str">
        <f t="shared" si="21"/>
        <v/>
      </c>
      <c r="H159" s="180" t="str">
        <f t="shared" si="22"/>
        <v/>
      </c>
      <c r="I159" s="180" t="str">
        <f t="shared" si="22"/>
        <v/>
      </c>
      <c r="J159" s="268" t="str">
        <f t="shared" si="23"/>
        <v/>
      </c>
      <c r="K159" s="178">
        <v>0</v>
      </c>
      <c r="L159" s="179">
        <v>0</v>
      </c>
      <c r="M159" s="181" t="str">
        <f t="shared" si="24"/>
        <v/>
      </c>
      <c r="N159" s="178">
        <v>240</v>
      </c>
      <c r="O159" s="179">
        <v>148</v>
      </c>
      <c r="P159" s="181">
        <f t="shared" si="25"/>
        <v>0.6166666666666667</v>
      </c>
      <c r="Q159" s="180">
        <f t="shared" si="26"/>
        <v>-1</v>
      </c>
      <c r="R159" s="180">
        <f t="shared" si="26"/>
        <v>-1</v>
      </c>
      <c r="S159" s="268" t="str">
        <f t="shared" si="27"/>
        <v/>
      </c>
    </row>
    <row r="160" spans="1:19" ht="16.5" x14ac:dyDescent="0.3">
      <c r="A160" s="177" t="s">
        <v>436</v>
      </c>
      <c r="B160" s="178">
        <v>0</v>
      </c>
      <c r="C160" s="179">
        <v>0</v>
      </c>
      <c r="D160" s="180" t="str">
        <f t="shared" si="20"/>
        <v/>
      </c>
      <c r="E160" s="178">
        <v>0</v>
      </c>
      <c r="F160" s="179">
        <v>0</v>
      </c>
      <c r="G160" s="181" t="str">
        <f t="shared" si="21"/>
        <v/>
      </c>
      <c r="H160" s="180" t="str">
        <f t="shared" si="22"/>
        <v/>
      </c>
      <c r="I160" s="180" t="str">
        <f t="shared" si="22"/>
        <v/>
      </c>
      <c r="J160" s="268" t="str">
        <f t="shared" si="23"/>
        <v/>
      </c>
      <c r="K160" s="178">
        <v>700</v>
      </c>
      <c r="L160" s="179">
        <v>336</v>
      </c>
      <c r="M160" s="181">
        <f t="shared" si="24"/>
        <v>0.48</v>
      </c>
      <c r="N160" s="178">
        <v>6352</v>
      </c>
      <c r="O160" s="179">
        <v>4367</v>
      </c>
      <c r="P160" s="181">
        <f t="shared" si="25"/>
        <v>0.6875</v>
      </c>
      <c r="Q160" s="180">
        <f t="shared" si="26"/>
        <v>-0.88979848866498745</v>
      </c>
      <c r="R160" s="180">
        <f t="shared" si="26"/>
        <v>-0.92305930844973672</v>
      </c>
      <c r="S160" s="268">
        <f t="shared" si="27"/>
        <v>-0.20750000000000002</v>
      </c>
    </row>
    <row r="161" spans="1:19" ht="16.5" x14ac:dyDescent="0.3">
      <c r="A161" s="177" t="s">
        <v>561</v>
      </c>
      <c r="B161" s="178">
        <v>0</v>
      </c>
      <c r="C161" s="179">
        <v>0</v>
      </c>
      <c r="D161" s="180" t="str">
        <f t="shared" si="20"/>
        <v/>
      </c>
      <c r="E161" s="178">
        <v>0</v>
      </c>
      <c r="F161" s="179">
        <v>0</v>
      </c>
      <c r="G161" s="181" t="str">
        <f t="shared" si="21"/>
        <v/>
      </c>
      <c r="H161" s="180" t="str">
        <f t="shared" si="22"/>
        <v/>
      </c>
      <c r="I161" s="180" t="str">
        <f t="shared" si="22"/>
        <v/>
      </c>
      <c r="J161" s="268" t="str">
        <f t="shared" si="23"/>
        <v/>
      </c>
      <c r="K161" s="178">
        <v>0</v>
      </c>
      <c r="L161" s="179">
        <v>0</v>
      </c>
      <c r="M161" s="181" t="str">
        <f t="shared" si="24"/>
        <v/>
      </c>
      <c r="N161" s="178">
        <v>90</v>
      </c>
      <c r="O161" s="179">
        <v>0</v>
      </c>
      <c r="P161" s="181">
        <f t="shared" si="25"/>
        <v>0</v>
      </c>
      <c r="Q161" s="180">
        <f t="shared" si="26"/>
        <v>-1</v>
      </c>
      <c r="R161" s="180" t="str">
        <f t="shared" si="26"/>
        <v/>
      </c>
      <c r="S161" s="268" t="str">
        <f t="shared" si="27"/>
        <v/>
      </c>
    </row>
    <row r="162" spans="1:19" ht="16.5" x14ac:dyDescent="0.3">
      <c r="A162" s="177" t="s">
        <v>585</v>
      </c>
      <c r="B162" s="178">
        <v>0</v>
      </c>
      <c r="C162" s="179">
        <v>0</v>
      </c>
      <c r="D162" s="180" t="str">
        <f t="shared" si="20"/>
        <v/>
      </c>
      <c r="E162" s="178">
        <v>0</v>
      </c>
      <c r="F162" s="179">
        <v>0</v>
      </c>
      <c r="G162" s="181" t="str">
        <f t="shared" si="21"/>
        <v/>
      </c>
      <c r="H162" s="180" t="str">
        <f t="shared" si="22"/>
        <v/>
      </c>
      <c r="I162" s="180" t="str">
        <f t="shared" si="22"/>
        <v/>
      </c>
      <c r="J162" s="268" t="str">
        <f t="shared" si="23"/>
        <v/>
      </c>
      <c r="K162" s="178">
        <v>0</v>
      </c>
      <c r="L162" s="179">
        <v>0</v>
      </c>
      <c r="M162" s="181" t="str">
        <f t="shared" si="24"/>
        <v/>
      </c>
      <c r="N162" s="178">
        <v>225</v>
      </c>
      <c r="O162" s="179">
        <v>91</v>
      </c>
      <c r="P162" s="181">
        <f t="shared" si="25"/>
        <v>0.40444444444444444</v>
      </c>
      <c r="Q162" s="180">
        <f t="shared" si="26"/>
        <v>-1</v>
      </c>
      <c r="R162" s="180">
        <f t="shared" si="26"/>
        <v>-1</v>
      </c>
      <c r="S162" s="268" t="str">
        <f t="shared" si="27"/>
        <v/>
      </c>
    </row>
    <row r="163" spans="1:19" ht="16.5" x14ac:dyDescent="0.3">
      <c r="A163" s="177" t="s">
        <v>618</v>
      </c>
      <c r="B163" s="178">
        <v>0</v>
      </c>
      <c r="C163" s="179">
        <v>0</v>
      </c>
      <c r="D163" s="180" t="str">
        <f t="shared" si="20"/>
        <v/>
      </c>
      <c r="E163" s="178">
        <v>0</v>
      </c>
      <c r="F163" s="179">
        <v>0</v>
      </c>
      <c r="G163" s="181" t="str">
        <f t="shared" si="21"/>
        <v/>
      </c>
      <c r="H163" s="180" t="str">
        <f t="shared" si="22"/>
        <v/>
      </c>
      <c r="I163" s="180" t="str">
        <f t="shared" si="22"/>
        <v/>
      </c>
      <c r="J163" s="268" t="str">
        <f t="shared" si="23"/>
        <v/>
      </c>
      <c r="K163" s="178">
        <v>408</v>
      </c>
      <c r="L163" s="179">
        <v>0</v>
      </c>
      <c r="M163" s="181">
        <f t="shared" si="24"/>
        <v>0</v>
      </c>
      <c r="N163" s="178">
        <v>0</v>
      </c>
      <c r="O163" s="179">
        <v>0</v>
      </c>
      <c r="P163" s="181" t="str">
        <f t="shared" si="25"/>
        <v/>
      </c>
      <c r="Q163" s="180" t="str">
        <f t="shared" si="26"/>
        <v/>
      </c>
      <c r="R163" s="180" t="str">
        <f t="shared" si="26"/>
        <v/>
      </c>
      <c r="S163" s="268" t="str">
        <f t="shared" si="27"/>
        <v/>
      </c>
    </row>
    <row r="164" spans="1:19" ht="16.5" x14ac:dyDescent="0.3">
      <c r="A164" s="177" t="s">
        <v>587</v>
      </c>
      <c r="B164" s="178">
        <v>0</v>
      </c>
      <c r="C164" s="179">
        <v>0</v>
      </c>
      <c r="D164" s="180" t="str">
        <f t="shared" si="20"/>
        <v/>
      </c>
      <c r="E164" s="178">
        <v>0</v>
      </c>
      <c r="F164" s="179">
        <v>0</v>
      </c>
      <c r="G164" s="181" t="str">
        <f t="shared" si="21"/>
        <v/>
      </c>
      <c r="H164" s="180" t="str">
        <f t="shared" si="22"/>
        <v/>
      </c>
      <c r="I164" s="180" t="str">
        <f t="shared" si="22"/>
        <v/>
      </c>
      <c r="J164" s="268" t="str">
        <f t="shared" si="23"/>
        <v/>
      </c>
      <c r="K164" s="178">
        <v>247</v>
      </c>
      <c r="L164" s="179">
        <v>183</v>
      </c>
      <c r="M164" s="181">
        <f t="shared" si="24"/>
        <v>0.74089068825910931</v>
      </c>
      <c r="N164" s="178">
        <v>348</v>
      </c>
      <c r="O164" s="179">
        <v>169</v>
      </c>
      <c r="P164" s="181">
        <f t="shared" si="25"/>
        <v>0.48563218390804597</v>
      </c>
      <c r="Q164" s="180">
        <f t="shared" si="26"/>
        <v>-0.29022988505747127</v>
      </c>
      <c r="R164" s="180">
        <f t="shared" si="26"/>
        <v>8.2840236686390512E-2</v>
      </c>
      <c r="S164" s="268">
        <f t="shared" si="27"/>
        <v>0.25525850435106334</v>
      </c>
    </row>
    <row r="165" spans="1:19" ht="16.5" x14ac:dyDescent="0.3">
      <c r="A165" s="177" t="s">
        <v>218</v>
      </c>
      <c r="B165" s="178">
        <v>0</v>
      </c>
      <c r="C165" s="179">
        <v>0</v>
      </c>
      <c r="D165" s="180" t="str">
        <f t="shared" si="20"/>
        <v/>
      </c>
      <c r="E165" s="178">
        <v>2052</v>
      </c>
      <c r="F165" s="179">
        <v>206</v>
      </c>
      <c r="G165" s="181">
        <f t="shared" si="21"/>
        <v>0.10038986354775828</v>
      </c>
      <c r="H165" s="180">
        <f t="shared" si="22"/>
        <v>-1</v>
      </c>
      <c r="I165" s="180">
        <f t="shared" si="22"/>
        <v>-1</v>
      </c>
      <c r="J165" s="268" t="str">
        <f t="shared" si="23"/>
        <v/>
      </c>
      <c r="K165" s="178">
        <v>11400</v>
      </c>
      <c r="L165" s="179">
        <v>2168</v>
      </c>
      <c r="M165" s="181">
        <f t="shared" si="24"/>
        <v>0.19017543859649122</v>
      </c>
      <c r="N165" s="178">
        <v>2172</v>
      </c>
      <c r="O165" s="179">
        <v>260</v>
      </c>
      <c r="P165" s="181">
        <f t="shared" si="25"/>
        <v>0.11970534069981584</v>
      </c>
      <c r="Q165" s="180">
        <f t="shared" si="26"/>
        <v>4.2486187845303869</v>
      </c>
      <c r="R165" s="180">
        <f t="shared" si="26"/>
        <v>7.338461538461539</v>
      </c>
      <c r="S165" s="268">
        <f t="shared" si="27"/>
        <v>7.0470097896675382E-2</v>
      </c>
    </row>
    <row r="166" spans="1:19" ht="16.5" x14ac:dyDescent="0.3">
      <c r="A166" s="177" t="s">
        <v>578</v>
      </c>
      <c r="B166" s="178">
        <v>0</v>
      </c>
      <c r="C166" s="179">
        <v>0</v>
      </c>
      <c r="D166" s="180" t="str">
        <f t="shared" si="20"/>
        <v/>
      </c>
      <c r="E166" s="178">
        <v>0</v>
      </c>
      <c r="F166" s="179">
        <v>0</v>
      </c>
      <c r="G166" s="181" t="str">
        <f t="shared" si="21"/>
        <v/>
      </c>
      <c r="H166" s="180" t="str">
        <f t="shared" si="22"/>
        <v/>
      </c>
      <c r="I166" s="180" t="str">
        <f t="shared" si="22"/>
        <v/>
      </c>
      <c r="J166" s="268" t="str">
        <f t="shared" si="23"/>
        <v/>
      </c>
      <c r="K166" s="178">
        <v>0</v>
      </c>
      <c r="L166" s="179">
        <v>0</v>
      </c>
      <c r="M166" s="181" t="str">
        <f t="shared" si="24"/>
        <v/>
      </c>
      <c r="N166" s="178">
        <v>5472</v>
      </c>
      <c r="O166" s="179">
        <v>4735</v>
      </c>
      <c r="P166" s="181">
        <f t="shared" si="25"/>
        <v>0.86531432748538006</v>
      </c>
      <c r="Q166" s="180">
        <f t="shared" si="26"/>
        <v>-1</v>
      </c>
      <c r="R166" s="180">
        <f t="shared" si="26"/>
        <v>-1</v>
      </c>
      <c r="S166" s="268" t="str">
        <f t="shared" si="27"/>
        <v/>
      </c>
    </row>
    <row r="167" spans="1:19" ht="16.5" x14ac:dyDescent="0.3">
      <c r="A167" s="177" t="s">
        <v>617</v>
      </c>
      <c r="B167" s="178">
        <v>0</v>
      </c>
      <c r="C167" s="179">
        <v>0</v>
      </c>
      <c r="D167" s="180" t="str">
        <f t="shared" si="20"/>
        <v/>
      </c>
      <c r="E167" s="178">
        <v>0</v>
      </c>
      <c r="F167" s="179">
        <v>0</v>
      </c>
      <c r="G167" s="181" t="str">
        <f t="shared" si="21"/>
        <v/>
      </c>
      <c r="H167" s="180" t="str">
        <f t="shared" si="22"/>
        <v/>
      </c>
      <c r="I167" s="180" t="str">
        <f t="shared" si="22"/>
        <v/>
      </c>
      <c r="J167" s="268" t="str">
        <f t="shared" si="23"/>
        <v/>
      </c>
      <c r="K167" s="178">
        <v>544</v>
      </c>
      <c r="L167" s="179">
        <v>0</v>
      </c>
      <c r="M167" s="181">
        <f t="shared" si="24"/>
        <v>0</v>
      </c>
      <c r="N167" s="178">
        <v>0</v>
      </c>
      <c r="O167" s="179">
        <v>0</v>
      </c>
      <c r="P167" s="181" t="str">
        <f t="shared" si="25"/>
        <v/>
      </c>
      <c r="Q167" s="180" t="str">
        <f t="shared" si="26"/>
        <v/>
      </c>
      <c r="R167" s="180" t="str">
        <f t="shared" si="26"/>
        <v/>
      </c>
      <c r="S167" s="268" t="str">
        <f t="shared" si="27"/>
        <v/>
      </c>
    </row>
    <row r="168" spans="1:19" ht="16.5" x14ac:dyDescent="0.3">
      <c r="A168" s="177" t="s">
        <v>656</v>
      </c>
      <c r="B168" s="178">
        <v>0</v>
      </c>
      <c r="C168" s="179">
        <v>0</v>
      </c>
      <c r="D168" s="180" t="str">
        <f t="shared" si="20"/>
        <v/>
      </c>
      <c r="E168" s="178">
        <v>120</v>
      </c>
      <c r="F168" s="179">
        <v>92</v>
      </c>
      <c r="G168" s="181">
        <f t="shared" si="21"/>
        <v>0.76666666666666672</v>
      </c>
      <c r="H168" s="180">
        <f t="shared" si="22"/>
        <v>-1</v>
      </c>
      <c r="I168" s="180">
        <f t="shared" si="22"/>
        <v>-1</v>
      </c>
      <c r="J168" s="268" t="str">
        <f t="shared" si="23"/>
        <v/>
      </c>
      <c r="K168" s="178">
        <v>0</v>
      </c>
      <c r="L168" s="179">
        <v>0</v>
      </c>
      <c r="M168" s="181" t="str">
        <f t="shared" si="24"/>
        <v/>
      </c>
      <c r="N168" s="178">
        <v>120</v>
      </c>
      <c r="O168" s="179">
        <v>92</v>
      </c>
      <c r="P168" s="181">
        <f t="shared" si="25"/>
        <v>0.76666666666666672</v>
      </c>
      <c r="Q168" s="180">
        <f t="shared" si="26"/>
        <v>-1</v>
      </c>
      <c r="R168" s="180">
        <f t="shared" si="26"/>
        <v>-1</v>
      </c>
      <c r="S168" s="268" t="str">
        <f t="shared" si="27"/>
        <v/>
      </c>
    </row>
    <row r="169" spans="1:19" ht="16.5" x14ac:dyDescent="0.3">
      <c r="A169" s="177" t="s">
        <v>575</v>
      </c>
      <c r="B169" s="178">
        <v>0</v>
      </c>
      <c r="C169" s="179">
        <v>0</v>
      </c>
      <c r="D169" s="180" t="str">
        <f t="shared" si="20"/>
        <v/>
      </c>
      <c r="E169" s="178">
        <v>0</v>
      </c>
      <c r="F169" s="179">
        <v>0</v>
      </c>
      <c r="G169" s="181" t="str">
        <f t="shared" si="21"/>
        <v/>
      </c>
      <c r="H169" s="180" t="str">
        <f t="shared" si="22"/>
        <v/>
      </c>
      <c r="I169" s="180" t="str">
        <f t="shared" si="22"/>
        <v/>
      </c>
      <c r="J169" s="268" t="str">
        <f t="shared" si="23"/>
        <v/>
      </c>
      <c r="K169" s="178">
        <v>0</v>
      </c>
      <c r="L169" s="179">
        <v>0</v>
      </c>
      <c r="M169" s="181" t="str">
        <f t="shared" si="24"/>
        <v/>
      </c>
      <c r="N169" s="178">
        <v>258</v>
      </c>
      <c r="O169" s="179">
        <v>132</v>
      </c>
      <c r="P169" s="181">
        <f t="shared" si="25"/>
        <v>0.51162790697674421</v>
      </c>
      <c r="Q169" s="180">
        <f t="shared" si="26"/>
        <v>-1</v>
      </c>
      <c r="R169" s="180">
        <f t="shared" si="26"/>
        <v>-1</v>
      </c>
      <c r="S169" s="268" t="str">
        <f t="shared" si="27"/>
        <v/>
      </c>
    </row>
    <row r="170" spans="1:19" ht="16.5" x14ac:dyDescent="0.3">
      <c r="A170" s="177" t="s">
        <v>570</v>
      </c>
      <c r="B170" s="178">
        <v>0</v>
      </c>
      <c r="C170" s="179">
        <v>0</v>
      </c>
      <c r="D170" s="180" t="str">
        <f t="shared" si="20"/>
        <v/>
      </c>
      <c r="E170" s="178">
        <v>0</v>
      </c>
      <c r="F170" s="179">
        <v>0</v>
      </c>
      <c r="G170" s="181" t="str">
        <f t="shared" si="21"/>
        <v/>
      </c>
      <c r="H170" s="180" t="str">
        <f t="shared" si="22"/>
        <v/>
      </c>
      <c r="I170" s="180" t="str">
        <f t="shared" si="22"/>
        <v/>
      </c>
      <c r="J170" s="268" t="str">
        <f t="shared" si="23"/>
        <v/>
      </c>
      <c r="K170" s="178">
        <v>0</v>
      </c>
      <c r="L170" s="179">
        <v>0</v>
      </c>
      <c r="M170" s="181" t="str">
        <f t="shared" si="24"/>
        <v/>
      </c>
      <c r="N170" s="178">
        <v>118</v>
      </c>
      <c r="O170" s="179">
        <v>55</v>
      </c>
      <c r="P170" s="181">
        <f t="shared" si="25"/>
        <v>0.46610169491525422</v>
      </c>
      <c r="Q170" s="180">
        <f t="shared" si="26"/>
        <v>-1</v>
      </c>
      <c r="R170" s="180">
        <f t="shared" si="26"/>
        <v>-1</v>
      </c>
      <c r="S170" s="268" t="str">
        <f t="shared" si="27"/>
        <v/>
      </c>
    </row>
    <row r="171" spans="1:19" ht="16.5" x14ac:dyDescent="0.3">
      <c r="A171" s="177" t="s">
        <v>371</v>
      </c>
      <c r="B171" s="178">
        <v>0</v>
      </c>
      <c r="C171" s="179">
        <v>0</v>
      </c>
      <c r="D171" s="180" t="str">
        <f t="shared" si="20"/>
        <v/>
      </c>
      <c r="E171" s="178">
        <v>3358</v>
      </c>
      <c r="F171" s="179">
        <v>2650</v>
      </c>
      <c r="G171" s="181">
        <f t="shared" si="21"/>
        <v>0.78916021441334128</v>
      </c>
      <c r="H171" s="180">
        <f t="shared" si="22"/>
        <v>-1</v>
      </c>
      <c r="I171" s="180">
        <f t="shared" si="22"/>
        <v>-1</v>
      </c>
      <c r="J171" s="268" t="str">
        <f t="shared" si="23"/>
        <v/>
      </c>
      <c r="K171" s="178">
        <v>14729</v>
      </c>
      <c r="L171" s="179">
        <v>9646</v>
      </c>
      <c r="M171" s="181">
        <f t="shared" si="24"/>
        <v>0.65489849955869373</v>
      </c>
      <c r="N171" s="178">
        <v>18694</v>
      </c>
      <c r="O171" s="179">
        <v>14858</v>
      </c>
      <c r="P171" s="181">
        <f t="shared" si="25"/>
        <v>0.79480047073927462</v>
      </c>
      <c r="Q171" s="180">
        <f t="shared" si="26"/>
        <v>-0.21210013908205838</v>
      </c>
      <c r="R171" s="180">
        <f t="shared" si="26"/>
        <v>-0.35078745456992866</v>
      </c>
      <c r="S171" s="268">
        <f t="shared" si="27"/>
        <v>-0.1399019711805809</v>
      </c>
    </row>
    <row r="172" spans="1:19" ht="17.25" thickBot="1" x14ac:dyDescent="0.35">
      <c r="A172" s="177" t="s">
        <v>582</v>
      </c>
      <c r="B172" s="178">
        <v>0</v>
      </c>
      <c r="C172" s="179">
        <v>0</v>
      </c>
      <c r="D172" s="180" t="str">
        <f t="shared" si="20"/>
        <v/>
      </c>
      <c r="E172" s="178">
        <v>0</v>
      </c>
      <c r="F172" s="179">
        <v>0</v>
      </c>
      <c r="G172" s="181" t="str">
        <f t="shared" si="21"/>
        <v/>
      </c>
      <c r="H172" s="180" t="str">
        <f t="shared" si="22"/>
        <v/>
      </c>
      <c r="I172" s="180" t="str">
        <f t="shared" si="22"/>
        <v/>
      </c>
      <c r="J172" s="268" t="str">
        <f t="shared" si="23"/>
        <v/>
      </c>
      <c r="K172" s="178">
        <v>288</v>
      </c>
      <c r="L172" s="179">
        <v>98</v>
      </c>
      <c r="M172" s="181">
        <f t="shared" si="24"/>
        <v>0.34027777777777779</v>
      </c>
      <c r="N172" s="178">
        <v>120</v>
      </c>
      <c r="O172" s="179">
        <v>83</v>
      </c>
      <c r="P172" s="181">
        <f t="shared" si="25"/>
        <v>0.69166666666666665</v>
      </c>
      <c r="Q172" s="180">
        <f t="shared" si="26"/>
        <v>1.4</v>
      </c>
      <c r="R172" s="180">
        <f t="shared" si="26"/>
        <v>0.18072289156626509</v>
      </c>
      <c r="S172" s="268">
        <f t="shared" si="27"/>
        <v>-0.35138888888888886</v>
      </c>
    </row>
    <row r="173" spans="1:19" ht="16.5" thickTop="1" x14ac:dyDescent="0.25">
      <c r="A173" s="211" t="s">
        <v>219</v>
      </c>
      <c r="B173" s="212">
        <v>213637</v>
      </c>
      <c r="C173" s="213">
        <v>191130</v>
      </c>
      <c r="D173" s="214">
        <f t="shared" si="20"/>
        <v>0.89464839891966275</v>
      </c>
      <c r="E173" s="212">
        <v>201142</v>
      </c>
      <c r="F173" s="213">
        <v>180811</v>
      </c>
      <c r="G173" s="215">
        <f t="shared" si="21"/>
        <v>0.89892215449781743</v>
      </c>
      <c r="H173" s="214">
        <f t="shared" si="22"/>
        <v>6.2120293126249226E-2</v>
      </c>
      <c r="I173" s="214">
        <f t="shared" si="22"/>
        <v>5.7070642825934215E-2</v>
      </c>
      <c r="J173" s="267">
        <f t="shared" si="23"/>
        <v>-4.273755578154681E-3</v>
      </c>
      <c r="K173" s="216">
        <v>2509071</v>
      </c>
      <c r="L173" s="212">
        <v>2203375</v>
      </c>
      <c r="M173" s="215">
        <f t="shared" si="24"/>
        <v>0.87816367093637449</v>
      </c>
      <c r="N173" s="212">
        <v>2269301</v>
      </c>
      <c r="O173" s="213">
        <v>1976616</v>
      </c>
      <c r="P173" s="215">
        <f t="shared" si="25"/>
        <v>0.87102416118443515</v>
      </c>
      <c r="Q173" s="214">
        <f t="shared" si="26"/>
        <v>0.10565808590398551</v>
      </c>
      <c r="R173" s="214">
        <f t="shared" si="26"/>
        <v>0.11472081577807725</v>
      </c>
      <c r="S173" s="267">
        <f t="shared" si="27"/>
        <v>7.1395097519393325E-3</v>
      </c>
    </row>
    <row r="174" spans="1:19" ht="16.5" x14ac:dyDescent="0.3">
      <c r="A174" s="177" t="s">
        <v>220</v>
      </c>
      <c r="B174" s="178">
        <v>95484</v>
      </c>
      <c r="C174" s="179">
        <v>86828</v>
      </c>
      <c r="D174" s="180">
        <f t="shared" si="20"/>
        <v>0.90934606845125887</v>
      </c>
      <c r="E174" s="178">
        <v>85885</v>
      </c>
      <c r="F174" s="179">
        <v>78179</v>
      </c>
      <c r="G174" s="181">
        <f t="shared" si="21"/>
        <v>0.91027536822495192</v>
      </c>
      <c r="H174" s="180">
        <f t="shared" si="22"/>
        <v>0.11176573324794781</v>
      </c>
      <c r="I174" s="180">
        <f t="shared" si="22"/>
        <v>0.11063073203801532</v>
      </c>
      <c r="J174" s="268">
        <f t="shared" si="23"/>
        <v>-9.2929977369304861E-4</v>
      </c>
      <c r="K174" s="178">
        <v>1068696</v>
      </c>
      <c r="L174" s="179">
        <v>945524</v>
      </c>
      <c r="M174" s="181">
        <f t="shared" si="24"/>
        <v>0.88474552164507025</v>
      </c>
      <c r="N174" s="178">
        <v>989307</v>
      </c>
      <c r="O174" s="179">
        <v>878748</v>
      </c>
      <c r="P174" s="181">
        <f t="shared" si="25"/>
        <v>0.8882460146344866</v>
      </c>
      <c r="Q174" s="180">
        <f t="shared" si="26"/>
        <v>8.0247082048342966E-2</v>
      </c>
      <c r="R174" s="180">
        <f t="shared" si="26"/>
        <v>7.5989931129288424E-2</v>
      </c>
      <c r="S174" s="268">
        <f t="shared" si="27"/>
        <v>-3.5004929894163483E-3</v>
      </c>
    </row>
    <row r="175" spans="1:19" ht="16.5" x14ac:dyDescent="0.3">
      <c r="A175" s="177" t="s">
        <v>221</v>
      </c>
      <c r="B175" s="178">
        <v>22151</v>
      </c>
      <c r="C175" s="179">
        <v>18738</v>
      </c>
      <c r="D175" s="180">
        <f t="shared" si="20"/>
        <v>0.84592117737348205</v>
      </c>
      <c r="E175" s="178">
        <v>13587</v>
      </c>
      <c r="F175" s="179">
        <v>12052</v>
      </c>
      <c r="G175" s="181">
        <f t="shared" si="21"/>
        <v>0.88702436152204311</v>
      </c>
      <c r="H175" s="180">
        <f t="shared" si="22"/>
        <v>0.63030838301317438</v>
      </c>
      <c r="I175" s="180">
        <f t="shared" si="22"/>
        <v>0.55476269498838371</v>
      </c>
      <c r="J175" s="268">
        <f t="shared" si="23"/>
        <v>-4.1103184148561067E-2</v>
      </c>
      <c r="K175" s="178">
        <v>218505</v>
      </c>
      <c r="L175" s="179">
        <v>183607</v>
      </c>
      <c r="M175" s="181">
        <f t="shared" si="24"/>
        <v>0.84028740761080978</v>
      </c>
      <c r="N175" s="178">
        <v>175996</v>
      </c>
      <c r="O175" s="179">
        <v>144233</v>
      </c>
      <c r="P175" s="181">
        <f t="shared" si="25"/>
        <v>0.8195243073706221</v>
      </c>
      <c r="Q175" s="180">
        <f t="shared" si="26"/>
        <v>0.24153389849769313</v>
      </c>
      <c r="R175" s="180">
        <f t="shared" si="26"/>
        <v>0.2729888444392059</v>
      </c>
      <c r="S175" s="268">
        <f t="shared" si="27"/>
        <v>2.0763100240187682E-2</v>
      </c>
    </row>
    <row r="176" spans="1:19" ht="16.5" x14ac:dyDescent="0.3">
      <c r="A176" s="177" t="s">
        <v>224</v>
      </c>
      <c r="B176" s="178">
        <v>17298</v>
      </c>
      <c r="C176" s="179">
        <v>15479</v>
      </c>
      <c r="D176" s="180">
        <f t="shared" si="20"/>
        <v>0.89484333448953635</v>
      </c>
      <c r="E176" s="178">
        <v>17112</v>
      </c>
      <c r="F176" s="179">
        <v>15140</v>
      </c>
      <c r="G176" s="181">
        <f t="shared" si="21"/>
        <v>0.88475923328658257</v>
      </c>
      <c r="H176" s="180">
        <f t="shared" si="22"/>
        <v>1.0869565217391353E-2</v>
      </c>
      <c r="I176" s="180">
        <f t="shared" si="22"/>
        <v>2.2391017173051475E-2</v>
      </c>
      <c r="J176" s="268">
        <f t="shared" si="23"/>
        <v>1.0084101202953777E-2</v>
      </c>
      <c r="K176" s="178">
        <v>199734</v>
      </c>
      <c r="L176" s="179">
        <v>177443</v>
      </c>
      <c r="M176" s="181">
        <f t="shared" si="24"/>
        <v>0.88839656743468809</v>
      </c>
      <c r="N176" s="178">
        <v>193257</v>
      </c>
      <c r="O176" s="179">
        <v>165255</v>
      </c>
      <c r="P176" s="181">
        <f t="shared" si="25"/>
        <v>0.85510486036728295</v>
      </c>
      <c r="Q176" s="180">
        <f t="shared" si="26"/>
        <v>3.351495676741334E-2</v>
      </c>
      <c r="R176" s="180">
        <f t="shared" si="26"/>
        <v>7.3752685244016902E-2</v>
      </c>
      <c r="S176" s="268">
        <f t="shared" si="27"/>
        <v>3.3291707067405141E-2</v>
      </c>
    </row>
    <row r="177" spans="1:19" ht="16.5" x14ac:dyDescent="0.3">
      <c r="A177" s="177" t="s">
        <v>223</v>
      </c>
      <c r="B177" s="178">
        <v>15455</v>
      </c>
      <c r="C177" s="179">
        <v>13543</v>
      </c>
      <c r="D177" s="180">
        <f t="shared" si="20"/>
        <v>0.87628599158848264</v>
      </c>
      <c r="E177" s="178">
        <v>14894</v>
      </c>
      <c r="F177" s="179">
        <v>13118</v>
      </c>
      <c r="G177" s="181">
        <f t="shared" si="21"/>
        <v>0.88075735195380689</v>
      </c>
      <c r="H177" s="180">
        <f t="shared" si="22"/>
        <v>3.7666174298375266E-2</v>
      </c>
      <c r="I177" s="180">
        <f t="shared" si="22"/>
        <v>3.2398231437719138E-2</v>
      </c>
      <c r="J177" s="268">
        <f t="shared" si="23"/>
        <v>-4.4713603653242506E-3</v>
      </c>
      <c r="K177" s="178">
        <v>192204</v>
      </c>
      <c r="L177" s="179">
        <v>171121</v>
      </c>
      <c r="M177" s="181">
        <f t="shared" si="24"/>
        <v>0.89030925475016132</v>
      </c>
      <c r="N177" s="178">
        <v>169675</v>
      </c>
      <c r="O177" s="179">
        <v>148727</v>
      </c>
      <c r="P177" s="181">
        <f t="shared" si="25"/>
        <v>0.87654044496832184</v>
      </c>
      <c r="Q177" s="180">
        <f t="shared" si="26"/>
        <v>0.13277736849860022</v>
      </c>
      <c r="R177" s="180">
        <f t="shared" si="26"/>
        <v>0.15057118075399889</v>
      </c>
      <c r="S177" s="268">
        <f t="shared" si="27"/>
        <v>1.3768809781839475E-2</v>
      </c>
    </row>
    <row r="178" spans="1:19" ht="16.5" x14ac:dyDescent="0.3">
      <c r="A178" s="177" t="s">
        <v>222</v>
      </c>
      <c r="B178" s="178">
        <v>15310</v>
      </c>
      <c r="C178" s="179">
        <v>14242</v>
      </c>
      <c r="D178" s="180">
        <f t="shared" si="20"/>
        <v>0.93024167210973219</v>
      </c>
      <c r="E178" s="178">
        <v>14933</v>
      </c>
      <c r="F178" s="179">
        <v>14127</v>
      </c>
      <c r="G178" s="181">
        <f t="shared" si="21"/>
        <v>0.9460255809281457</v>
      </c>
      <c r="H178" s="180">
        <f t="shared" si="22"/>
        <v>2.5246099243286579E-2</v>
      </c>
      <c r="I178" s="180">
        <f t="shared" si="22"/>
        <v>8.140440291640072E-3</v>
      </c>
      <c r="J178" s="268">
        <f t="shared" si="23"/>
        <v>-1.5783908818413517E-2</v>
      </c>
      <c r="K178" s="178">
        <v>196130</v>
      </c>
      <c r="L178" s="179">
        <v>180251</v>
      </c>
      <c r="M178" s="181">
        <f t="shared" si="24"/>
        <v>0.91903839290266665</v>
      </c>
      <c r="N178" s="178">
        <v>178966</v>
      </c>
      <c r="O178" s="179">
        <v>165819</v>
      </c>
      <c r="P178" s="181">
        <f t="shared" si="25"/>
        <v>0.92653911916229903</v>
      </c>
      <c r="Q178" s="180">
        <f t="shared" si="26"/>
        <v>9.5906485030676114E-2</v>
      </c>
      <c r="R178" s="180">
        <f t="shared" si="26"/>
        <v>8.703465827197121E-2</v>
      </c>
      <c r="S178" s="268">
        <f t="shared" si="27"/>
        <v>-7.5007262596323843E-3</v>
      </c>
    </row>
    <row r="179" spans="1:19" ht="16.5" x14ac:dyDescent="0.3">
      <c r="A179" s="177" t="s">
        <v>225</v>
      </c>
      <c r="B179" s="178">
        <v>15291</v>
      </c>
      <c r="C179" s="179">
        <v>13995</v>
      </c>
      <c r="D179" s="180">
        <f t="shared" si="20"/>
        <v>0.91524426133019421</v>
      </c>
      <c r="E179" s="178">
        <v>15134</v>
      </c>
      <c r="F179" s="179">
        <v>13778</v>
      </c>
      <c r="G179" s="181">
        <f t="shared" si="21"/>
        <v>0.91040042288885947</v>
      </c>
      <c r="H179" s="180">
        <f t="shared" si="22"/>
        <v>1.0373992335139359E-2</v>
      </c>
      <c r="I179" s="180">
        <f t="shared" si="22"/>
        <v>1.5749745971839202E-2</v>
      </c>
      <c r="J179" s="268">
        <f t="shared" si="23"/>
        <v>4.8438384413347357E-3</v>
      </c>
      <c r="K179" s="178">
        <v>178632</v>
      </c>
      <c r="L179" s="179">
        <v>160788</v>
      </c>
      <c r="M179" s="181">
        <f t="shared" si="24"/>
        <v>0.90010748354158265</v>
      </c>
      <c r="N179" s="178">
        <v>178435</v>
      </c>
      <c r="O179" s="179">
        <v>162314</v>
      </c>
      <c r="P179" s="181">
        <f t="shared" si="25"/>
        <v>0.90965337517863643</v>
      </c>
      <c r="Q179" s="180">
        <f t="shared" si="26"/>
        <v>1.10404348922577E-3</v>
      </c>
      <c r="R179" s="180">
        <f t="shared" si="26"/>
        <v>-9.4015303670662576E-3</v>
      </c>
      <c r="S179" s="268">
        <f t="shared" si="27"/>
        <v>-9.5458916370537716E-3</v>
      </c>
    </row>
    <row r="180" spans="1:19" ht="16.5" x14ac:dyDescent="0.3">
      <c r="A180" s="177" t="s">
        <v>227</v>
      </c>
      <c r="B180" s="178">
        <v>10851</v>
      </c>
      <c r="C180" s="179">
        <v>9911</v>
      </c>
      <c r="D180" s="180">
        <f t="shared" si="20"/>
        <v>0.91337203944336931</v>
      </c>
      <c r="E180" s="178">
        <v>10746</v>
      </c>
      <c r="F180" s="179">
        <v>10051</v>
      </c>
      <c r="G180" s="181">
        <f t="shared" si="21"/>
        <v>0.93532477200818909</v>
      </c>
      <c r="H180" s="180">
        <f t="shared" si="22"/>
        <v>9.7710776102735153E-3</v>
      </c>
      <c r="I180" s="180">
        <f t="shared" si="22"/>
        <v>-1.3928962292309222E-2</v>
      </c>
      <c r="J180" s="268">
        <f t="shared" si="23"/>
        <v>-2.1952732564819777E-2</v>
      </c>
      <c r="K180" s="178">
        <v>122222</v>
      </c>
      <c r="L180" s="179">
        <v>105503</v>
      </c>
      <c r="M180" s="181">
        <f t="shared" si="24"/>
        <v>0.86320793310533295</v>
      </c>
      <c r="N180" s="178">
        <v>15622</v>
      </c>
      <c r="O180" s="179">
        <v>14049</v>
      </c>
      <c r="P180" s="181">
        <f t="shared" si="25"/>
        <v>0.89930866726411474</v>
      </c>
      <c r="Q180" s="180">
        <f t="shared" si="26"/>
        <v>6.8237101523492507</v>
      </c>
      <c r="R180" s="180">
        <f t="shared" si="26"/>
        <v>6.5096448145775501</v>
      </c>
      <c r="S180" s="268">
        <f t="shared" si="27"/>
        <v>-3.6100734158781789E-2</v>
      </c>
    </row>
    <row r="181" spans="1:19" ht="16.5" x14ac:dyDescent="0.3">
      <c r="A181" s="177" t="s">
        <v>229</v>
      </c>
      <c r="B181" s="178">
        <v>7938</v>
      </c>
      <c r="C181" s="179">
        <v>5761</v>
      </c>
      <c r="D181" s="180">
        <f t="shared" si="20"/>
        <v>0.7257495590828924</v>
      </c>
      <c r="E181" s="178">
        <v>6468</v>
      </c>
      <c r="F181" s="179">
        <v>4638</v>
      </c>
      <c r="G181" s="181">
        <f t="shared" si="21"/>
        <v>0.71706864564007422</v>
      </c>
      <c r="H181" s="180">
        <f t="shared" si="22"/>
        <v>0.22727272727272729</v>
      </c>
      <c r="I181" s="180">
        <f t="shared" si="22"/>
        <v>0.24213022854678745</v>
      </c>
      <c r="J181" s="268">
        <f t="shared" si="23"/>
        <v>8.6809134428181833E-3</v>
      </c>
      <c r="K181" s="178">
        <v>74970</v>
      </c>
      <c r="L181" s="179">
        <v>54141</v>
      </c>
      <c r="M181" s="181">
        <f t="shared" si="24"/>
        <v>0.72216886754701881</v>
      </c>
      <c r="N181" s="178">
        <v>59976</v>
      </c>
      <c r="O181" s="179">
        <v>42075</v>
      </c>
      <c r="P181" s="181">
        <f t="shared" si="25"/>
        <v>0.70153061224489799</v>
      </c>
      <c r="Q181" s="180">
        <f t="shared" si="26"/>
        <v>0.25</v>
      </c>
      <c r="R181" s="180">
        <f t="shared" si="26"/>
        <v>0.2867736185383245</v>
      </c>
      <c r="S181" s="268">
        <f t="shared" si="27"/>
        <v>2.0638255302120823E-2</v>
      </c>
    </row>
    <row r="182" spans="1:19" ht="16.5" x14ac:dyDescent="0.3">
      <c r="A182" s="177" t="s">
        <v>228</v>
      </c>
      <c r="B182" s="178">
        <v>7938</v>
      </c>
      <c r="C182" s="179">
        <v>7355</v>
      </c>
      <c r="D182" s="180">
        <f t="shared" si="20"/>
        <v>0.92655580750818844</v>
      </c>
      <c r="E182" s="178">
        <v>6468</v>
      </c>
      <c r="F182" s="179">
        <v>5788</v>
      </c>
      <c r="G182" s="181">
        <f t="shared" si="21"/>
        <v>0.89486703772418064</v>
      </c>
      <c r="H182" s="180">
        <f t="shared" si="22"/>
        <v>0.22727272727272729</v>
      </c>
      <c r="I182" s="180">
        <f t="shared" si="22"/>
        <v>0.27073255010366282</v>
      </c>
      <c r="J182" s="268">
        <f t="shared" si="23"/>
        <v>3.1688769784007809E-2</v>
      </c>
      <c r="K182" s="178">
        <v>75006</v>
      </c>
      <c r="L182" s="179">
        <v>71086</v>
      </c>
      <c r="M182" s="181">
        <f t="shared" si="24"/>
        <v>0.94773751433218678</v>
      </c>
      <c r="N182" s="178">
        <v>58800</v>
      </c>
      <c r="O182" s="179">
        <v>55344</v>
      </c>
      <c r="P182" s="181">
        <f t="shared" si="25"/>
        <v>0.94122448979591833</v>
      </c>
      <c r="Q182" s="180">
        <f t="shared" si="26"/>
        <v>0.27561224489795921</v>
      </c>
      <c r="R182" s="180">
        <f t="shared" si="26"/>
        <v>0.2844391442613472</v>
      </c>
      <c r="S182" s="268">
        <f t="shared" si="27"/>
        <v>6.5130245362684525E-3</v>
      </c>
    </row>
    <row r="183" spans="1:19" ht="16.5" x14ac:dyDescent="0.3">
      <c r="A183" s="177" t="s">
        <v>226</v>
      </c>
      <c r="B183" s="178">
        <v>5921</v>
      </c>
      <c r="C183" s="179">
        <v>5278</v>
      </c>
      <c r="D183" s="180">
        <f t="shared" si="20"/>
        <v>0.89140347914203677</v>
      </c>
      <c r="E183" s="178">
        <v>12665</v>
      </c>
      <c r="F183" s="179">
        <v>11850</v>
      </c>
      <c r="G183" s="181">
        <f t="shared" si="21"/>
        <v>0.93564942755625735</v>
      </c>
      <c r="H183" s="180">
        <f t="shared" si="22"/>
        <v>-0.53249111725227005</v>
      </c>
      <c r="I183" s="180">
        <f t="shared" si="22"/>
        <v>-0.55459915611814348</v>
      </c>
      <c r="J183" s="268">
        <f t="shared" si="23"/>
        <v>-4.4245948414220582E-2</v>
      </c>
      <c r="K183" s="178">
        <v>145890</v>
      </c>
      <c r="L183" s="179">
        <v>127245</v>
      </c>
      <c r="M183" s="181">
        <f t="shared" si="24"/>
        <v>0.8721982315443142</v>
      </c>
      <c r="N183" s="178">
        <v>209465</v>
      </c>
      <c r="O183" s="179">
        <v>172540</v>
      </c>
      <c r="P183" s="181">
        <f t="shared" si="25"/>
        <v>0.82371756618050751</v>
      </c>
      <c r="Q183" s="180">
        <f t="shared" si="26"/>
        <v>-0.30351132647459</v>
      </c>
      <c r="R183" s="180">
        <f t="shared" si="26"/>
        <v>-0.26251883621189287</v>
      </c>
      <c r="S183" s="268">
        <f t="shared" si="27"/>
        <v>4.8480665363806685E-2</v>
      </c>
    </row>
    <row r="184" spans="1:19" ht="16.5" x14ac:dyDescent="0.3">
      <c r="A184" s="177" t="s">
        <v>596</v>
      </c>
      <c r="B184" s="178">
        <v>0</v>
      </c>
      <c r="C184" s="179">
        <v>0</v>
      </c>
      <c r="D184" s="180" t="str">
        <f t="shared" si="20"/>
        <v/>
      </c>
      <c r="E184" s="178">
        <v>0</v>
      </c>
      <c r="F184" s="179">
        <v>0</v>
      </c>
      <c r="G184" s="181" t="str">
        <f t="shared" si="21"/>
        <v/>
      </c>
      <c r="H184" s="180" t="str">
        <f t="shared" si="22"/>
        <v/>
      </c>
      <c r="I184" s="180" t="str">
        <f t="shared" si="22"/>
        <v/>
      </c>
      <c r="J184" s="268" t="str">
        <f t="shared" si="23"/>
        <v/>
      </c>
      <c r="K184" s="178">
        <v>0</v>
      </c>
      <c r="L184" s="179">
        <v>0</v>
      </c>
      <c r="M184" s="181" t="str">
        <f t="shared" si="24"/>
        <v/>
      </c>
      <c r="N184" s="178">
        <v>120</v>
      </c>
      <c r="O184" s="179">
        <v>0</v>
      </c>
      <c r="P184" s="181">
        <f t="shared" si="25"/>
        <v>0</v>
      </c>
      <c r="Q184" s="180">
        <f t="shared" si="26"/>
        <v>-1</v>
      </c>
      <c r="R184" s="180" t="str">
        <f t="shared" si="26"/>
        <v/>
      </c>
      <c r="S184" s="268" t="str">
        <f t="shared" si="27"/>
        <v/>
      </c>
    </row>
    <row r="185" spans="1:19" ht="16.5" x14ac:dyDescent="0.3">
      <c r="A185" s="177" t="s">
        <v>595</v>
      </c>
      <c r="B185" s="178">
        <v>0</v>
      </c>
      <c r="C185" s="179">
        <v>0</v>
      </c>
      <c r="D185" s="180" t="str">
        <f t="shared" si="20"/>
        <v/>
      </c>
      <c r="E185" s="178">
        <v>0</v>
      </c>
      <c r="F185" s="179">
        <v>0</v>
      </c>
      <c r="G185" s="181" t="str">
        <f t="shared" si="21"/>
        <v/>
      </c>
      <c r="H185" s="180" t="str">
        <f t="shared" si="22"/>
        <v/>
      </c>
      <c r="I185" s="180" t="str">
        <f t="shared" si="22"/>
        <v/>
      </c>
      <c r="J185" s="268" t="str">
        <f t="shared" si="23"/>
        <v/>
      </c>
      <c r="K185" s="178">
        <v>0</v>
      </c>
      <c r="L185" s="179">
        <v>0</v>
      </c>
      <c r="M185" s="181" t="str">
        <f t="shared" si="24"/>
        <v/>
      </c>
      <c r="N185" s="178">
        <v>88</v>
      </c>
      <c r="O185" s="179">
        <v>86</v>
      </c>
      <c r="P185" s="181">
        <f t="shared" si="25"/>
        <v>0.97727272727272729</v>
      </c>
      <c r="Q185" s="180">
        <f t="shared" si="26"/>
        <v>-1</v>
      </c>
      <c r="R185" s="180">
        <f t="shared" si="26"/>
        <v>-1</v>
      </c>
      <c r="S185" s="268" t="str">
        <f t="shared" si="27"/>
        <v/>
      </c>
    </row>
    <row r="186" spans="1:19" ht="16.5" x14ac:dyDescent="0.3">
      <c r="A186" s="177" t="s">
        <v>431</v>
      </c>
      <c r="B186" s="178">
        <v>0</v>
      </c>
      <c r="C186" s="179">
        <v>0</v>
      </c>
      <c r="D186" s="180" t="str">
        <f t="shared" si="20"/>
        <v/>
      </c>
      <c r="E186" s="178">
        <v>3250</v>
      </c>
      <c r="F186" s="179">
        <v>2090</v>
      </c>
      <c r="G186" s="181">
        <f t="shared" si="21"/>
        <v>0.6430769230769231</v>
      </c>
      <c r="H186" s="180">
        <f t="shared" si="22"/>
        <v>-1</v>
      </c>
      <c r="I186" s="180">
        <f t="shared" si="22"/>
        <v>-1</v>
      </c>
      <c r="J186" s="268" t="str">
        <f t="shared" si="23"/>
        <v/>
      </c>
      <c r="K186" s="178">
        <v>9750</v>
      </c>
      <c r="L186" s="179">
        <v>6203</v>
      </c>
      <c r="M186" s="181">
        <f t="shared" si="24"/>
        <v>0.6362051282051282</v>
      </c>
      <c r="N186" s="178">
        <v>39000</v>
      </c>
      <c r="O186" s="179">
        <v>27308</v>
      </c>
      <c r="P186" s="181">
        <f t="shared" si="25"/>
        <v>0.70020512820512826</v>
      </c>
      <c r="Q186" s="180">
        <f t="shared" si="26"/>
        <v>-0.75</v>
      </c>
      <c r="R186" s="180">
        <f t="shared" si="26"/>
        <v>-0.7728504467555295</v>
      </c>
      <c r="S186" s="268">
        <f t="shared" si="27"/>
        <v>-6.4000000000000057E-2</v>
      </c>
    </row>
    <row r="187" spans="1:19" ht="16.5" x14ac:dyDescent="0.3">
      <c r="A187" s="177" t="s">
        <v>597</v>
      </c>
      <c r="B187" s="178">
        <v>0</v>
      </c>
      <c r="C187" s="179">
        <v>0</v>
      </c>
      <c r="D187" s="180" t="str">
        <f t="shared" si="20"/>
        <v/>
      </c>
      <c r="E187" s="178">
        <v>0</v>
      </c>
      <c r="F187" s="179">
        <v>0</v>
      </c>
      <c r="G187" s="181" t="str">
        <f t="shared" si="21"/>
        <v/>
      </c>
      <c r="H187" s="180" t="str">
        <f t="shared" si="22"/>
        <v/>
      </c>
      <c r="I187" s="180" t="str">
        <f t="shared" si="22"/>
        <v/>
      </c>
      <c r="J187" s="268" t="str">
        <f t="shared" si="23"/>
        <v/>
      </c>
      <c r="K187" s="178">
        <v>641</v>
      </c>
      <c r="L187" s="179">
        <v>266</v>
      </c>
      <c r="M187" s="181">
        <f t="shared" si="24"/>
        <v>0.41497659906396256</v>
      </c>
      <c r="N187" s="178">
        <v>0</v>
      </c>
      <c r="O187" s="179">
        <v>0</v>
      </c>
      <c r="P187" s="181" t="str">
        <f t="shared" si="25"/>
        <v/>
      </c>
      <c r="Q187" s="180" t="str">
        <f t="shared" si="26"/>
        <v/>
      </c>
      <c r="R187" s="180" t="str">
        <f t="shared" si="26"/>
        <v/>
      </c>
      <c r="S187" s="268" t="str">
        <f t="shared" si="27"/>
        <v/>
      </c>
    </row>
    <row r="188" spans="1:19" ht="16.5" x14ac:dyDescent="0.3">
      <c r="A188" s="177" t="s">
        <v>230</v>
      </c>
      <c r="B188" s="178">
        <v>0</v>
      </c>
      <c r="C188" s="179">
        <v>0</v>
      </c>
      <c r="D188" s="180" t="str">
        <f t="shared" si="20"/>
        <v/>
      </c>
      <c r="E188" s="178">
        <v>0</v>
      </c>
      <c r="F188" s="179">
        <v>0</v>
      </c>
      <c r="G188" s="181" t="str">
        <f t="shared" si="21"/>
        <v/>
      </c>
      <c r="H188" s="180" t="str">
        <f t="shared" si="22"/>
        <v/>
      </c>
      <c r="I188" s="180" t="str">
        <f t="shared" si="22"/>
        <v/>
      </c>
      <c r="J188" s="268" t="str">
        <f t="shared" si="23"/>
        <v/>
      </c>
      <c r="K188" s="178">
        <v>26050</v>
      </c>
      <c r="L188" s="179">
        <v>19925</v>
      </c>
      <c r="M188" s="181">
        <f t="shared" si="24"/>
        <v>0.76487523992322459</v>
      </c>
      <c r="N188" s="178">
        <v>0</v>
      </c>
      <c r="O188" s="179">
        <v>0</v>
      </c>
      <c r="P188" s="181" t="str">
        <f t="shared" si="25"/>
        <v/>
      </c>
      <c r="Q188" s="180" t="str">
        <f t="shared" si="26"/>
        <v/>
      </c>
      <c r="R188" s="180" t="str">
        <f t="shared" si="26"/>
        <v/>
      </c>
      <c r="S188" s="268" t="str">
        <f t="shared" si="27"/>
        <v/>
      </c>
    </row>
    <row r="189" spans="1:19" ht="16.5" x14ac:dyDescent="0.3">
      <c r="A189" s="177" t="s">
        <v>591</v>
      </c>
      <c r="B189" s="178">
        <v>0</v>
      </c>
      <c r="C189" s="179">
        <v>0</v>
      </c>
      <c r="D189" s="180" t="str">
        <f t="shared" si="20"/>
        <v/>
      </c>
      <c r="E189" s="178">
        <v>0</v>
      </c>
      <c r="F189" s="179">
        <v>0</v>
      </c>
      <c r="G189" s="181" t="str">
        <f t="shared" si="21"/>
        <v/>
      </c>
      <c r="H189" s="180" t="str">
        <f t="shared" si="22"/>
        <v/>
      </c>
      <c r="I189" s="180" t="str">
        <f t="shared" si="22"/>
        <v/>
      </c>
      <c r="J189" s="268" t="str">
        <f t="shared" si="23"/>
        <v/>
      </c>
      <c r="K189" s="178">
        <v>0</v>
      </c>
      <c r="L189" s="179">
        <v>0</v>
      </c>
      <c r="M189" s="181" t="str">
        <f t="shared" si="24"/>
        <v/>
      </c>
      <c r="N189" s="178">
        <v>250</v>
      </c>
      <c r="O189" s="179">
        <v>43</v>
      </c>
      <c r="P189" s="181">
        <f t="shared" si="25"/>
        <v>0.17199999999999999</v>
      </c>
      <c r="Q189" s="180">
        <f t="shared" si="26"/>
        <v>-1</v>
      </c>
      <c r="R189" s="180">
        <f t="shared" si="26"/>
        <v>-1</v>
      </c>
      <c r="S189" s="268" t="str">
        <f t="shared" si="27"/>
        <v/>
      </c>
    </row>
    <row r="190" spans="1:19" ht="16.5" x14ac:dyDescent="0.3">
      <c r="A190" s="177" t="s">
        <v>594</v>
      </c>
      <c r="B190" s="178">
        <v>0</v>
      </c>
      <c r="C190" s="179">
        <v>0</v>
      </c>
      <c r="D190" s="180" t="str">
        <f t="shared" si="20"/>
        <v/>
      </c>
      <c r="E190" s="178">
        <v>0</v>
      </c>
      <c r="F190" s="179">
        <v>0</v>
      </c>
      <c r="G190" s="181" t="str">
        <f t="shared" si="21"/>
        <v/>
      </c>
      <c r="H190" s="180" t="str">
        <f t="shared" ref="H190:I203" si="28">IFERROR(B190/E190-1,"")</f>
        <v/>
      </c>
      <c r="I190" s="180" t="str">
        <f t="shared" si="28"/>
        <v/>
      </c>
      <c r="J190" s="268" t="str">
        <f t="shared" si="23"/>
        <v/>
      </c>
      <c r="K190" s="178">
        <v>0</v>
      </c>
      <c r="L190" s="179">
        <v>0</v>
      </c>
      <c r="M190" s="181" t="str">
        <f t="shared" si="24"/>
        <v/>
      </c>
      <c r="N190" s="178">
        <v>120</v>
      </c>
      <c r="O190" s="179">
        <v>0</v>
      </c>
      <c r="P190" s="181">
        <f t="shared" si="25"/>
        <v>0</v>
      </c>
      <c r="Q190" s="180">
        <f t="shared" ref="Q190:R203" si="29">IFERROR(K190/N190-1,"")</f>
        <v>-1</v>
      </c>
      <c r="R190" s="180" t="str">
        <f t="shared" si="29"/>
        <v/>
      </c>
      <c r="S190" s="268" t="str">
        <f t="shared" si="27"/>
        <v/>
      </c>
    </row>
    <row r="191" spans="1:19" ht="16.5" x14ac:dyDescent="0.3">
      <c r="A191" s="177" t="s">
        <v>590</v>
      </c>
      <c r="B191" s="178">
        <v>0</v>
      </c>
      <c r="C191" s="179">
        <v>0</v>
      </c>
      <c r="D191" s="180" t="str">
        <f t="shared" si="20"/>
        <v/>
      </c>
      <c r="E191" s="178">
        <v>0</v>
      </c>
      <c r="F191" s="179">
        <v>0</v>
      </c>
      <c r="G191" s="181" t="str">
        <f t="shared" si="21"/>
        <v/>
      </c>
      <c r="H191" s="180" t="str">
        <f t="shared" si="28"/>
        <v/>
      </c>
      <c r="I191" s="180" t="str">
        <f t="shared" si="28"/>
        <v/>
      </c>
      <c r="J191" s="268" t="str">
        <f t="shared" si="23"/>
        <v/>
      </c>
      <c r="K191" s="178">
        <v>120</v>
      </c>
      <c r="L191" s="179">
        <v>100</v>
      </c>
      <c r="M191" s="181">
        <f t="shared" si="24"/>
        <v>0.83333333333333337</v>
      </c>
      <c r="N191" s="178">
        <v>0</v>
      </c>
      <c r="O191" s="179">
        <v>0</v>
      </c>
      <c r="P191" s="181" t="str">
        <f t="shared" si="25"/>
        <v/>
      </c>
      <c r="Q191" s="180" t="str">
        <f t="shared" si="29"/>
        <v/>
      </c>
      <c r="R191" s="180" t="str">
        <f t="shared" si="29"/>
        <v/>
      </c>
      <c r="S191" s="268" t="str">
        <f t="shared" si="27"/>
        <v/>
      </c>
    </row>
    <row r="192" spans="1:19" ht="16.5" x14ac:dyDescent="0.3">
      <c r="A192" s="177" t="s">
        <v>592</v>
      </c>
      <c r="B192" s="178">
        <v>0</v>
      </c>
      <c r="C192" s="179">
        <v>0</v>
      </c>
      <c r="D192" s="180" t="str">
        <f t="shared" si="20"/>
        <v/>
      </c>
      <c r="E192" s="178">
        <v>0</v>
      </c>
      <c r="F192" s="179">
        <v>0</v>
      </c>
      <c r="G192" s="181" t="str">
        <f t="shared" si="21"/>
        <v/>
      </c>
      <c r="H192" s="180" t="str">
        <f t="shared" si="28"/>
        <v/>
      </c>
      <c r="I192" s="180" t="str">
        <f t="shared" si="28"/>
        <v/>
      </c>
      <c r="J192" s="268" t="str">
        <f t="shared" si="23"/>
        <v/>
      </c>
      <c r="K192" s="178">
        <v>521</v>
      </c>
      <c r="L192" s="179">
        <v>172</v>
      </c>
      <c r="M192" s="181">
        <f t="shared" si="24"/>
        <v>0.33013435700575816</v>
      </c>
      <c r="N192" s="178">
        <v>0</v>
      </c>
      <c r="O192" s="179">
        <v>0</v>
      </c>
      <c r="P192" s="181" t="str">
        <f t="shared" si="25"/>
        <v/>
      </c>
      <c r="Q192" s="180" t="str">
        <f t="shared" si="29"/>
        <v/>
      </c>
      <c r="R192" s="180" t="str">
        <f t="shared" si="29"/>
        <v/>
      </c>
      <c r="S192" s="268" t="str">
        <f t="shared" si="27"/>
        <v/>
      </c>
    </row>
    <row r="193" spans="1:19" ht="16.5" x14ac:dyDescent="0.3">
      <c r="A193" s="177" t="s">
        <v>593</v>
      </c>
      <c r="B193" s="178">
        <v>0</v>
      </c>
      <c r="C193" s="179">
        <v>0</v>
      </c>
      <c r="D193" s="180" t="str">
        <f t="shared" si="20"/>
        <v/>
      </c>
      <c r="E193" s="178">
        <v>0</v>
      </c>
      <c r="F193" s="179">
        <v>0</v>
      </c>
      <c r="G193" s="181" t="str">
        <f t="shared" si="21"/>
        <v/>
      </c>
      <c r="H193" s="180" t="str">
        <f t="shared" si="28"/>
        <v/>
      </c>
      <c r="I193" s="180" t="str">
        <f t="shared" si="28"/>
        <v/>
      </c>
      <c r="J193" s="268" t="str">
        <f t="shared" si="23"/>
        <v/>
      </c>
      <c r="K193" s="178">
        <v>0</v>
      </c>
      <c r="L193" s="179">
        <v>0</v>
      </c>
      <c r="M193" s="181" t="str">
        <f t="shared" si="24"/>
        <v/>
      </c>
      <c r="N193" s="178">
        <v>80</v>
      </c>
      <c r="O193" s="179">
        <v>68</v>
      </c>
      <c r="P193" s="181">
        <f t="shared" si="25"/>
        <v>0.85</v>
      </c>
      <c r="Q193" s="180">
        <f t="shared" si="29"/>
        <v>-1</v>
      </c>
      <c r="R193" s="180">
        <f t="shared" si="29"/>
        <v>-1</v>
      </c>
      <c r="S193" s="268" t="str">
        <f t="shared" si="27"/>
        <v/>
      </c>
    </row>
    <row r="194" spans="1:19" ht="17.25" thickBot="1" x14ac:dyDescent="0.35">
      <c r="A194" s="177" t="s">
        <v>598</v>
      </c>
      <c r="B194" s="178">
        <v>0</v>
      </c>
      <c r="C194" s="179">
        <v>0</v>
      </c>
      <c r="D194" s="180" t="str">
        <f t="shared" si="20"/>
        <v/>
      </c>
      <c r="E194" s="178">
        <v>0</v>
      </c>
      <c r="F194" s="179">
        <v>0</v>
      </c>
      <c r="G194" s="181" t="str">
        <f t="shared" si="21"/>
        <v/>
      </c>
      <c r="H194" s="180" t="str">
        <f t="shared" si="28"/>
        <v/>
      </c>
      <c r="I194" s="180" t="str">
        <f t="shared" si="28"/>
        <v/>
      </c>
      <c r="J194" s="268" t="str">
        <f t="shared" si="23"/>
        <v/>
      </c>
      <c r="K194" s="178">
        <v>0</v>
      </c>
      <c r="L194" s="179">
        <v>0</v>
      </c>
      <c r="M194" s="181" t="str">
        <f t="shared" si="24"/>
        <v/>
      </c>
      <c r="N194" s="178">
        <v>144</v>
      </c>
      <c r="O194" s="179">
        <v>7</v>
      </c>
      <c r="P194" s="181">
        <f t="shared" si="25"/>
        <v>4.8611111111111112E-2</v>
      </c>
      <c r="Q194" s="180">
        <f t="shared" si="29"/>
        <v>-1</v>
      </c>
      <c r="R194" s="180">
        <f t="shared" si="29"/>
        <v>-1</v>
      </c>
      <c r="S194" s="268" t="str">
        <f t="shared" si="27"/>
        <v/>
      </c>
    </row>
    <row r="195" spans="1:19" ht="16.5" thickTop="1" x14ac:dyDescent="0.25">
      <c r="A195" s="211" t="s">
        <v>245</v>
      </c>
      <c r="B195" s="212">
        <v>52116</v>
      </c>
      <c r="C195" s="213">
        <v>40652</v>
      </c>
      <c r="D195" s="214">
        <f t="shared" si="20"/>
        <v>0.78002916570726843</v>
      </c>
      <c r="E195" s="212">
        <v>56718</v>
      </c>
      <c r="F195" s="213">
        <v>47351</v>
      </c>
      <c r="G195" s="215">
        <f t="shared" si="21"/>
        <v>0.83484960682675691</v>
      </c>
      <c r="H195" s="214">
        <f t="shared" si="28"/>
        <v>-8.1138262985295695E-2</v>
      </c>
      <c r="I195" s="214">
        <f t="shared" si="28"/>
        <v>-0.14147536482862033</v>
      </c>
      <c r="J195" s="267">
        <f t="shared" si="23"/>
        <v>-5.4820441119488472E-2</v>
      </c>
      <c r="K195" s="216">
        <v>600777</v>
      </c>
      <c r="L195" s="212">
        <v>479205</v>
      </c>
      <c r="M195" s="215">
        <f t="shared" si="24"/>
        <v>0.79764205354066486</v>
      </c>
      <c r="N195" s="212">
        <v>576771</v>
      </c>
      <c r="O195" s="213">
        <v>466658</v>
      </c>
      <c r="P195" s="215">
        <f t="shared" si="25"/>
        <v>0.80908714203730769</v>
      </c>
      <c r="Q195" s="214">
        <f t="shared" si="29"/>
        <v>4.1621371393499418E-2</v>
      </c>
      <c r="R195" s="214">
        <f t="shared" si="29"/>
        <v>2.6886927900089619E-2</v>
      </c>
      <c r="S195" s="267">
        <f t="shared" si="27"/>
        <v>-1.144508849664283E-2</v>
      </c>
    </row>
    <row r="196" spans="1:19" ht="16.5" x14ac:dyDescent="0.3">
      <c r="A196" s="177" t="s">
        <v>372</v>
      </c>
      <c r="B196" s="178">
        <v>15904</v>
      </c>
      <c r="C196" s="179">
        <v>12815</v>
      </c>
      <c r="D196" s="180">
        <f t="shared" si="20"/>
        <v>0.80577213279678073</v>
      </c>
      <c r="E196" s="178">
        <v>22070</v>
      </c>
      <c r="F196" s="179">
        <v>18122</v>
      </c>
      <c r="G196" s="181">
        <f t="shared" si="21"/>
        <v>0.82111463525147255</v>
      </c>
      <c r="H196" s="180">
        <f t="shared" si="28"/>
        <v>-0.2793837788853647</v>
      </c>
      <c r="I196" s="180">
        <f t="shared" si="28"/>
        <v>-0.29284847147114001</v>
      </c>
      <c r="J196" s="268">
        <f t="shared" si="23"/>
        <v>-1.534250245469182E-2</v>
      </c>
      <c r="K196" s="178">
        <v>216669</v>
      </c>
      <c r="L196" s="179">
        <v>171775</v>
      </c>
      <c r="M196" s="181">
        <f t="shared" si="24"/>
        <v>0.7927991544706442</v>
      </c>
      <c r="N196" s="178">
        <v>237899</v>
      </c>
      <c r="O196" s="179">
        <v>190243</v>
      </c>
      <c r="P196" s="181">
        <f t="shared" si="25"/>
        <v>0.79967969600544764</v>
      </c>
      <c r="Q196" s="180">
        <f t="shared" si="29"/>
        <v>-8.9239551238130432E-2</v>
      </c>
      <c r="R196" s="180">
        <f t="shared" si="29"/>
        <v>-9.7075845103367753E-2</v>
      </c>
      <c r="S196" s="268">
        <f t="shared" si="27"/>
        <v>-6.8805415348034416E-3</v>
      </c>
    </row>
    <row r="197" spans="1:19" ht="16.5" x14ac:dyDescent="0.3">
      <c r="A197" s="177" t="s">
        <v>246</v>
      </c>
      <c r="B197" s="178">
        <v>14949</v>
      </c>
      <c r="C197" s="179">
        <v>12280</v>
      </c>
      <c r="D197" s="180">
        <f t="shared" si="20"/>
        <v>0.82145962940664929</v>
      </c>
      <c r="E197" s="178">
        <v>14132</v>
      </c>
      <c r="F197" s="179">
        <v>11348</v>
      </c>
      <c r="G197" s="181">
        <f t="shared" si="21"/>
        <v>0.80300028304557036</v>
      </c>
      <c r="H197" s="180">
        <f t="shared" si="28"/>
        <v>5.7812057741296385E-2</v>
      </c>
      <c r="I197" s="180">
        <f t="shared" si="28"/>
        <v>8.2129009517095453E-2</v>
      </c>
      <c r="J197" s="268">
        <f t="shared" si="23"/>
        <v>1.8459346361078932E-2</v>
      </c>
      <c r="K197" s="178">
        <v>162796</v>
      </c>
      <c r="L197" s="179">
        <v>127906</v>
      </c>
      <c r="M197" s="181">
        <f t="shared" si="24"/>
        <v>0.78568269490650877</v>
      </c>
      <c r="N197" s="178">
        <v>119623</v>
      </c>
      <c r="O197" s="179">
        <v>97739</v>
      </c>
      <c r="P197" s="181">
        <f t="shared" si="25"/>
        <v>0.81705859241115841</v>
      </c>
      <c r="Q197" s="180">
        <f t="shared" si="29"/>
        <v>0.36090885532046513</v>
      </c>
      <c r="R197" s="180">
        <f t="shared" si="29"/>
        <v>0.3086485435701205</v>
      </c>
      <c r="S197" s="268">
        <f t="shared" si="27"/>
        <v>-3.1375897504649641E-2</v>
      </c>
    </row>
    <row r="198" spans="1:19" ht="16.5" x14ac:dyDescent="0.3">
      <c r="A198" s="177" t="s">
        <v>247</v>
      </c>
      <c r="B198" s="178">
        <v>12808</v>
      </c>
      <c r="C198" s="179">
        <v>8599</v>
      </c>
      <c r="D198" s="180">
        <f t="shared" si="20"/>
        <v>0.67137726420986887</v>
      </c>
      <c r="E198" s="178">
        <v>12359</v>
      </c>
      <c r="F198" s="179">
        <v>10656</v>
      </c>
      <c r="G198" s="181">
        <f t="shared" si="21"/>
        <v>0.86220568007120313</v>
      </c>
      <c r="H198" s="180">
        <f t="shared" si="28"/>
        <v>3.632980014564291E-2</v>
      </c>
      <c r="I198" s="180">
        <f t="shared" si="28"/>
        <v>-0.19303678678678682</v>
      </c>
      <c r="J198" s="268">
        <f t="shared" si="23"/>
        <v>-0.19082841586133426</v>
      </c>
      <c r="K198" s="178">
        <v>131582</v>
      </c>
      <c r="L198" s="179">
        <v>107922</v>
      </c>
      <c r="M198" s="181">
        <f t="shared" si="24"/>
        <v>0.82018817163441804</v>
      </c>
      <c r="N198" s="178">
        <v>129674</v>
      </c>
      <c r="O198" s="179">
        <v>107388</v>
      </c>
      <c r="P198" s="181">
        <f t="shared" si="25"/>
        <v>0.82813825439178246</v>
      </c>
      <c r="Q198" s="180">
        <f t="shared" si="29"/>
        <v>1.4713820812190637E-2</v>
      </c>
      <c r="R198" s="180">
        <f t="shared" si="29"/>
        <v>4.9726226394011253E-3</v>
      </c>
      <c r="S198" s="268">
        <f t="shared" si="27"/>
        <v>-7.9500827573644184E-3</v>
      </c>
    </row>
    <row r="199" spans="1:19" ht="16.5" x14ac:dyDescent="0.3">
      <c r="A199" s="177" t="s">
        <v>375</v>
      </c>
      <c r="B199" s="178">
        <v>8455</v>
      </c>
      <c r="C199" s="179">
        <v>6958</v>
      </c>
      <c r="D199" s="180">
        <f t="shared" si="20"/>
        <v>0.82294500295683026</v>
      </c>
      <c r="E199" s="178">
        <v>8157</v>
      </c>
      <c r="F199" s="179">
        <v>7225</v>
      </c>
      <c r="G199" s="181">
        <f t="shared" si="21"/>
        <v>0.88574230722079195</v>
      </c>
      <c r="H199" s="180">
        <f t="shared" si="28"/>
        <v>3.6533039107514931E-2</v>
      </c>
      <c r="I199" s="180">
        <f t="shared" si="28"/>
        <v>-3.6955017301038118E-2</v>
      </c>
      <c r="J199" s="268">
        <f t="shared" si="23"/>
        <v>-6.2797304263961684E-2</v>
      </c>
      <c r="K199" s="178">
        <v>88666</v>
      </c>
      <c r="L199" s="179">
        <v>70965</v>
      </c>
      <c r="M199" s="181">
        <f t="shared" si="24"/>
        <v>0.80036316062526791</v>
      </c>
      <c r="N199" s="178">
        <v>86753</v>
      </c>
      <c r="O199" s="179">
        <v>69531</v>
      </c>
      <c r="P199" s="181">
        <f t="shared" si="25"/>
        <v>0.80148236948578144</v>
      </c>
      <c r="Q199" s="180">
        <f t="shared" si="29"/>
        <v>2.2051110624416337E-2</v>
      </c>
      <c r="R199" s="180">
        <f t="shared" si="29"/>
        <v>2.0623894378047236E-2</v>
      </c>
      <c r="S199" s="268">
        <f t="shared" si="27"/>
        <v>-1.119208860513532E-3</v>
      </c>
    </row>
    <row r="200" spans="1:19" ht="16.5" x14ac:dyDescent="0.3">
      <c r="A200" s="177" t="s">
        <v>635</v>
      </c>
      <c r="B200" s="178">
        <v>0</v>
      </c>
      <c r="C200" s="179">
        <v>0</v>
      </c>
      <c r="D200" s="180" t="str">
        <f t="shared" si="20"/>
        <v/>
      </c>
      <c r="E200" s="178">
        <v>0</v>
      </c>
      <c r="F200" s="179">
        <v>0</v>
      </c>
      <c r="G200" s="181" t="str">
        <f t="shared" si="21"/>
        <v/>
      </c>
      <c r="H200" s="180" t="str">
        <f t="shared" si="28"/>
        <v/>
      </c>
      <c r="I200" s="180" t="str">
        <f t="shared" si="28"/>
        <v/>
      </c>
      <c r="J200" s="268" t="str">
        <f t="shared" si="23"/>
        <v/>
      </c>
      <c r="K200" s="178">
        <v>0</v>
      </c>
      <c r="L200" s="179">
        <v>0</v>
      </c>
      <c r="M200" s="181" t="str">
        <f t="shared" si="24"/>
        <v/>
      </c>
      <c r="N200" s="178">
        <v>80</v>
      </c>
      <c r="O200" s="179">
        <v>52</v>
      </c>
      <c r="P200" s="181">
        <f t="shared" si="25"/>
        <v>0.65</v>
      </c>
      <c r="Q200" s="180">
        <f t="shared" si="29"/>
        <v>-1</v>
      </c>
      <c r="R200" s="180">
        <f t="shared" si="29"/>
        <v>-1</v>
      </c>
      <c r="S200" s="268" t="str">
        <f t="shared" si="27"/>
        <v/>
      </c>
    </row>
    <row r="201" spans="1:19" ht="16.5" x14ac:dyDescent="0.3">
      <c r="A201" s="177" t="s">
        <v>377</v>
      </c>
      <c r="B201" s="178">
        <v>0</v>
      </c>
      <c r="C201" s="179">
        <v>0</v>
      </c>
      <c r="D201" s="180" t="str">
        <f t="shared" si="20"/>
        <v/>
      </c>
      <c r="E201" s="178">
        <v>0</v>
      </c>
      <c r="F201" s="179">
        <v>0</v>
      </c>
      <c r="G201" s="181" t="str">
        <f t="shared" si="21"/>
        <v/>
      </c>
      <c r="H201" s="180" t="str">
        <f t="shared" si="28"/>
        <v/>
      </c>
      <c r="I201" s="180" t="str">
        <f t="shared" si="28"/>
        <v/>
      </c>
      <c r="J201" s="268" t="str">
        <f t="shared" si="23"/>
        <v/>
      </c>
      <c r="K201" s="178">
        <v>100</v>
      </c>
      <c r="L201" s="179">
        <v>94</v>
      </c>
      <c r="M201" s="181">
        <f t="shared" si="24"/>
        <v>0.94</v>
      </c>
      <c r="N201" s="178">
        <v>0</v>
      </c>
      <c r="O201" s="179">
        <v>0</v>
      </c>
      <c r="P201" s="181" t="str">
        <f t="shared" si="25"/>
        <v/>
      </c>
      <c r="Q201" s="180" t="str">
        <f t="shared" si="29"/>
        <v/>
      </c>
      <c r="R201" s="180" t="str">
        <f t="shared" si="29"/>
        <v/>
      </c>
      <c r="S201" s="268" t="str">
        <f t="shared" si="27"/>
        <v/>
      </c>
    </row>
    <row r="202" spans="1:19" ht="16.5" x14ac:dyDescent="0.3">
      <c r="A202" s="177" t="s">
        <v>373</v>
      </c>
      <c r="B202" s="178">
        <v>0</v>
      </c>
      <c r="C202" s="179">
        <v>0</v>
      </c>
      <c r="D202" s="180" t="str">
        <f t="shared" si="20"/>
        <v/>
      </c>
      <c r="E202" s="178">
        <v>0</v>
      </c>
      <c r="F202" s="179">
        <v>0</v>
      </c>
      <c r="G202" s="181" t="str">
        <f t="shared" si="21"/>
        <v/>
      </c>
      <c r="H202" s="180" t="str">
        <f t="shared" si="28"/>
        <v/>
      </c>
      <c r="I202" s="180" t="str">
        <f t="shared" si="28"/>
        <v/>
      </c>
      <c r="J202" s="268" t="str">
        <f t="shared" si="23"/>
        <v/>
      </c>
      <c r="K202" s="178">
        <v>99</v>
      </c>
      <c r="L202" s="179">
        <v>96</v>
      </c>
      <c r="M202" s="181">
        <f t="shared" si="24"/>
        <v>0.96969696969696972</v>
      </c>
      <c r="N202" s="178">
        <v>0</v>
      </c>
      <c r="O202" s="179">
        <v>0</v>
      </c>
      <c r="P202" s="181" t="str">
        <f t="shared" si="25"/>
        <v/>
      </c>
      <c r="Q202" s="180" t="str">
        <f t="shared" si="29"/>
        <v/>
      </c>
      <c r="R202" s="180" t="str">
        <f t="shared" si="29"/>
        <v/>
      </c>
      <c r="S202" s="268" t="str">
        <f t="shared" si="27"/>
        <v/>
      </c>
    </row>
    <row r="203" spans="1:19" ht="16.5" x14ac:dyDescent="0.3">
      <c r="A203" s="177" t="s">
        <v>374</v>
      </c>
      <c r="B203" s="178">
        <v>0</v>
      </c>
      <c r="C203" s="179">
        <v>0</v>
      </c>
      <c r="D203" s="180" t="str">
        <f t="shared" si="20"/>
        <v/>
      </c>
      <c r="E203" s="178">
        <v>0</v>
      </c>
      <c r="F203" s="179">
        <v>0</v>
      </c>
      <c r="G203" s="181" t="str">
        <f t="shared" si="21"/>
        <v/>
      </c>
      <c r="H203" s="180" t="str">
        <f t="shared" si="28"/>
        <v/>
      </c>
      <c r="I203" s="180" t="str">
        <f t="shared" si="28"/>
        <v/>
      </c>
      <c r="J203" s="268" t="str">
        <f t="shared" si="23"/>
        <v/>
      </c>
      <c r="K203" s="178">
        <v>738</v>
      </c>
      <c r="L203" s="179">
        <v>339</v>
      </c>
      <c r="M203" s="181">
        <f t="shared" si="24"/>
        <v>0.45934959349593496</v>
      </c>
      <c r="N203" s="178">
        <v>0</v>
      </c>
      <c r="O203" s="179">
        <v>0</v>
      </c>
      <c r="P203" s="181" t="str">
        <f t="shared" si="25"/>
        <v/>
      </c>
      <c r="Q203" s="180" t="str">
        <f t="shared" si="29"/>
        <v/>
      </c>
      <c r="R203" s="180" t="str">
        <f t="shared" si="29"/>
        <v/>
      </c>
      <c r="S203" s="268" t="str">
        <f t="shared" si="27"/>
        <v/>
      </c>
    </row>
    <row r="204" spans="1:19" ht="16.5" x14ac:dyDescent="0.3">
      <c r="A204" s="177" t="s">
        <v>599</v>
      </c>
      <c r="B204" s="178">
        <v>0</v>
      </c>
      <c r="C204" s="179">
        <v>0</v>
      </c>
      <c r="D204" s="180"/>
      <c r="E204" s="178">
        <v>0</v>
      </c>
      <c r="F204" s="179">
        <v>0</v>
      </c>
      <c r="G204" s="181"/>
      <c r="H204" s="180"/>
      <c r="I204" s="180"/>
      <c r="J204" s="268"/>
      <c r="K204" s="178">
        <v>0</v>
      </c>
      <c r="L204" s="179">
        <v>0</v>
      </c>
      <c r="M204" s="181"/>
      <c r="N204" s="178">
        <v>258</v>
      </c>
      <c r="O204" s="179">
        <v>0</v>
      </c>
      <c r="P204" s="181"/>
      <c r="Q204" s="180"/>
      <c r="R204" s="180"/>
      <c r="S204" s="268"/>
    </row>
    <row r="205" spans="1:19" ht="16.5" x14ac:dyDescent="0.3">
      <c r="A205" s="177" t="s">
        <v>432</v>
      </c>
      <c r="B205" s="178">
        <v>0</v>
      </c>
      <c r="C205" s="179">
        <v>0</v>
      </c>
      <c r="D205" s="180"/>
      <c r="E205" s="178">
        <v>0</v>
      </c>
      <c r="F205" s="179">
        <v>0</v>
      </c>
      <c r="G205" s="181"/>
      <c r="H205" s="180"/>
      <c r="I205" s="180"/>
      <c r="J205" s="268"/>
      <c r="K205" s="178">
        <v>0</v>
      </c>
      <c r="L205" s="179">
        <v>0</v>
      </c>
      <c r="M205" s="181"/>
      <c r="N205" s="178">
        <v>2160</v>
      </c>
      <c r="O205" s="179">
        <v>1580</v>
      </c>
      <c r="P205" s="181"/>
      <c r="Q205" s="180"/>
      <c r="R205" s="180"/>
      <c r="S205" s="268"/>
    </row>
    <row r="206" spans="1:19" ht="16.5" x14ac:dyDescent="0.3">
      <c r="A206" s="177" t="s">
        <v>634</v>
      </c>
      <c r="B206" s="178">
        <v>0</v>
      </c>
      <c r="C206" s="179">
        <v>0</v>
      </c>
      <c r="D206" s="180"/>
      <c r="E206" s="178">
        <v>0</v>
      </c>
      <c r="F206" s="179">
        <v>0</v>
      </c>
      <c r="G206" s="181"/>
      <c r="H206" s="180"/>
      <c r="I206" s="180"/>
      <c r="J206" s="268"/>
      <c r="K206" s="178">
        <v>0</v>
      </c>
      <c r="L206" s="179">
        <v>0</v>
      </c>
      <c r="M206" s="181"/>
      <c r="N206" s="178">
        <v>56</v>
      </c>
      <c r="O206" s="179">
        <v>56</v>
      </c>
      <c r="P206" s="181"/>
      <c r="Q206" s="180"/>
      <c r="R206" s="180"/>
      <c r="S206" s="268"/>
    </row>
    <row r="207" spans="1:19" ht="16.5" x14ac:dyDescent="0.3">
      <c r="A207" s="177" t="s">
        <v>376</v>
      </c>
      <c r="B207" s="178">
        <v>0</v>
      </c>
      <c r="C207" s="179">
        <v>0</v>
      </c>
      <c r="D207" s="180"/>
      <c r="E207" s="178">
        <v>0</v>
      </c>
      <c r="F207" s="179">
        <v>0</v>
      </c>
      <c r="G207" s="181"/>
      <c r="H207" s="180"/>
      <c r="I207" s="180"/>
      <c r="J207" s="268"/>
      <c r="K207" s="178">
        <v>116</v>
      </c>
      <c r="L207" s="179">
        <v>108</v>
      </c>
      <c r="M207" s="181"/>
      <c r="N207" s="178">
        <v>144</v>
      </c>
      <c r="O207" s="179">
        <v>0</v>
      </c>
      <c r="P207" s="181"/>
      <c r="Q207" s="180"/>
      <c r="R207" s="180"/>
      <c r="S207" s="268"/>
    </row>
    <row r="208" spans="1:19" ht="16.5" x14ac:dyDescent="0.3">
      <c r="A208" s="177" t="s">
        <v>600</v>
      </c>
      <c r="B208" s="178">
        <v>0</v>
      </c>
      <c r="C208" s="179">
        <v>0</v>
      </c>
      <c r="D208" s="180"/>
      <c r="E208" s="178">
        <v>0</v>
      </c>
      <c r="F208" s="179">
        <v>0</v>
      </c>
      <c r="G208" s="181"/>
      <c r="H208" s="180"/>
      <c r="I208" s="180"/>
      <c r="J208" s="268"/>
      <c r="K208" s="178">
        <v>11</v>
      </c>
      <c r="L208" s="179">
        <v>0</v>
      </c>
      <c r="M208" s="181"/>
      <c r="N208" s="178">
        <v>0</v>
      </c>
      <c r="O208" s="179">
        <v>0</v>
      </c>
      <c r="P208" s="181"/>
      <c r="Q208" s="180"/>
      <c r="R208" s="180"/>
      <c r="S208" s="268"/>
    </row>
    <row r="209" spans="1:19" ht="17.25" thickBot="1" x14ac:dyDescent="0.35">
      <c r="A209" s="183" t="s">
        <v>636</v>
      </c>
      <c r="B209" s="184">
        <v>0</v>
      </c>
      <c r="C209" s="207">
        <v>0</v>
      </c>
      <c r="D209" s="208"/>
      <c r="E209" s="184">
        <v>0</v>
      </c>
      <c r="F209" s="207">
        <v>0</v>
      </c>
      <c r="G209" s="209"/>
      <c r="H209" s="208"/>
      <c r="I209" s="208"/>
      <c r="J209" s="269"/>
      <c r="K209" s="184">
        <v>0</v>
      </c>
      <c r="L209" s="207">
        <v>0</v>
      </c>
      <c r="M209" s="209"/>
      <c r="N209" s="184">
        <v>124</v>
      </c>
      <c r="O209" s="207">
        <v>69</v>
      </c>
      <c r="P209" s="209"/>
      <c r="Q209" s="208"/>
      <c r="R209" s="208"/>
      <c r="S209" s="269"/>
    </row>
    <row r="210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3 S3 S210:S65556 J210:J65556">
    <cfRule type="cellIs" dxfId="53" priority="120" stopIfTrue="1" operator="lessThan">
      <formula>0</formula>
    </cfRule>
  </conditionalFormatting>
  <conditionalFormatting sqref="H8:J11 Q8:S11">
    <cfRule type="cellIs" dxfId="52" priority="121" stopIfTrue="1" operator="lessThan">
      <formula>0</formula>
    </cfRule>
    <cfRule type="cellIs" dxfId="51" priority="122" stopIfTrue="1" operator="greaterThanOrEqual">
      <formula>0</formula>
    </cfRule>
  </conditionalFormatting>
  <conditionalFormatting sqref="H12:J49 Q12:S49 Q52:S92 H52:J92 H94:J94 Q94:S94 Q168:S172 H168:J172 H190:J194 Q190:S194 Q196:S202 H196:J202 H174:J188 Q174:S188 Q96:S166 H96:J166">
    <cfRule type="cellIs" dxfId="50" priority="29" stopIfTrue="1" operator="lessThan">
      <formula>0</formula>
    </cfRule>
    <cfRule type="cellIs" dxfId="49" priority="30" stopIfTrue="1" operator="greaterThanOrEqual">
      <formula>0</formula>
    </cfRule>
  </conditionalFormatting>
  <conditionalFormatting sqref="H209:J209 Q209:S209">
    <cfRule type="cellIs" dxfId="48" priority="19" stopIfTrue="1" operator="lessThan">
      <formula>0</formula>
    </cfRule>
    <cfRule type="cellIs" dxfId="47" priority="20" stopIfTrue="1" operator="greaterThanOrEqual">
      <formula>0</formula>
    </cfRule>
  </conditionalFormatting>
  <conditionalFormatting sqref="H203:J208 Q203:S208">
    <cfRule type="cellIs" dxfId="46" priority="17" stopIfTrue="1" operator="lessThan">
      <formula>0</formula>
    </cfRule>
    <cfRule type="cellIs" dxfId="45" priority="18" stopIfTrue="1" operator="greaterThanOrEqual">
      <formula>0</formula>
    </cfRule>
  </conditionalFormatting>
  <conditionalFormatting sqref="H195:J195 Q195:S195">
    <cfRule type="cellIs" dxfId="44" priority="15" stopIfTrue="1" operator="lessThan">
      <formula>0</formula>
    </cfRule>
    <cfRule type="cellIs" dxfId="43" priority="16" stopIfTrue="1" operator="greaterThanOrEqual">
      <formula>0</formula>
    </cfRule>
  </conditionalFormatting>
  <conditionalFormatting sqref="Q189:S189 H189:J189">
    <cfRule type="cellIs" dxfId="42" priority="13" stopIfTrue="1" operator="lessThan">
      <formula>0</formula>
    </cfRule>
    <cfRule type="cellIs" dxfId="41" priority="14" stopIfTrue="1" operator="greaterThanOrEqual">
      <formula>0</formula>
    </cfRule>
  </conditionalFormatting>
  <conditionalFormatting sqref="H173:J173 Q173:S173">
    <cfRule type="cellIs" dxfId="40" priority="11" stopIfTrue="1" operator="lessThan">
      <formula>0</formula>
    </cfRule>
    <cfRule type="cellIs" dxfId="39" priority="12" stopIfTrue="1" operator="greaterThanOrEqual">
      <formula>0</formula>
    </cfRule>
  </conditionalFormatting>
  <conditionalFormatting sqref="H167:J167 Q167:S167">
    <cfRule type="cellIs" dxfId="38" priority="9" stopIfTrue="1" operator="lessThan">
      <formula>0</formula>
    </cfRule>
    <cfRule type="cellIs" dxfId="37" priority="10" stopIfTrue="1" operator="greaterThanOrEqual">
      <formula>0</formula>
    </cfRule>
  </conditionalFormatting>
  <conditionalFormatting sqref="H95:J95 Q95:S95">
    <cfRule type="cellIs" dxfId="36" priority="7" stopIfTrue="1" operator="lessThan">
      <formula>0</formula>
    </cfRule>
    <cfRule type="cellIs" dxfId="35" priority="8" stopIfTrue="1" operator="greaterThanOrEqual">
      <formula>0</formula>
    </cfRule>
  </conditionalFormatting>
  <conditionalFormatting sqref="Q93:S93 H93:J93">
    <cfRule type="cellIs" dxfId="34" priority="5" stopIfTrue="1" operator="lessThan">
      <formula>0</formula>
    </cfRule>
    <cfRule type="cellIs" dxfId="33" priority="6" stopIfTrue="1" operator="greaterThanOrEqual">
      <formula>0</formula>
    </cfRule>
  </conditionalFormatting>
  <conditionalFormatting sqref="H51:J51 Q51:S51">
    <cfRule type="cellIs" dxfId="32" priority="3" stopIfTrue="1" operator="lessThan">
      <formula>0</formula>
    </cfRule>
    <cfRule type="cellIs" dxfId="31" priority="4" stopIfTrue="1" operator="greaterThanOrEqual">
      <formula>0</formula>
    </cfRule>
  </conditionalFormatting>
  <conditionalFormatting sqref="H50:J50 Q50:S50">
    <cfRule type="cellIs" dxfId="30" priority="1" stopIfTrue="1" operator="lessThan">
      <formula>0</formula>
    </cfRule>
    <cfRule type="cellIs" dxfId="29" priority="2" stopIfTrue="1" operator="greaterThanOrEqual">
      <formula>0</formula>
    </cfRule>
  </conditionalFormatting>
  <hyperlinks>
    <hyperlink ref="A1:B1" location="INDICE!A1" display="Volver al I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6"/>
  <sheetViews>
    <sheetView zoomScale="90" zoomScaleNormal="90" workbookViewId="0">
      <selection sqref="A1:B1"/>
    </sheetView>
  </sheetViews>
  <sheetFormatPr baseColWidth="10" defaultRowHeight="15" x14ac:dyDescent="0.25"/>
  <cols>
    <col min="1" max="1" width="28.85546875" style="109" customWidth="1"/>
    <col min="2" max="2" width="12" style="109" bestFit="1" customWidth="1"/>
    <col min="3" max="3" width="11" style="109" customWidth="1"/>
    <col min="4" max="4" width="9.5703125" style="109" customWidth="1"/>
    <col min="5" max="5" width="11.5703125" style="109" customWidth="1"/>
    <col min="6" max="6" width="10.140625" style="109" bestFit="1" customWidth="1"/>
    <col min="7" max="7" width="10.42578125" style="109" customWidth="1"/>
    <col min="8" max="8" width="10.85546875" style="109" customWidth="1"/>
    <col min="9" max="10" width="10" style="109" customWidth="1"/>
    <col min="11" max="11" width="12.28515625" style="109" customWidth="1"/>
    <col min="12" max="12" width="11.42578125" style="109"/>
    <col min="13" max="13" width="9" style="109" customWidth="1"/>
    <col min="14" max="14" width="11.5703125" style="109" customWidth="1"/>
    <col min="15" max="15" width="11.140625" style="109" customWidth="1"/>
    <col min="16" max="16" width="9.7109375" style="109" bestFit="1" customWidth="1"/>
    <col min="17" max="17" width="11.140625" style="109" bestFit="1" customWidth="1"/>
    <col min="18" max="18" width="10.28515625" style="109" bestFit="1" customWidth="1"/>
    <col min="19" max="19" width="9.7109375" style="109" bestFit="1" customWidth="1"/>
    <col min="20" max="21" width="8" style="186"/>
  </cols>
  <sheetData>
    <row r="1" spans="1:21" ht="16.5" thickBot="1" x14ac:dyDescent="0.3">
      <c r="A1" s="392" t="s">
        <v>25</v>
      </c>
      <c r="B1" s="393"/>
    </row>
    <row r="2" spans="1:21" ht="15.75" thickBot="1" x14ac:dyDescent="0.3"/>
    <row r="3" spans="1:21" ht="19.5" thickTop="1" x14ac:dyDescent="0.25">
      <c r="A3" s="411" t="s">
        <v>248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3"/>
    </row>
    <row r="4" spans="1:21" ht="19.5" thickBot="1" x14ac:dyDescent="0.3">
      <c r="A4" s="414" t="s">
        <v>4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6"/>
    </row>
    <row r="5" spans="1:21" ht="16.5" thickTop="1" thickBot="1" x14ac:dyDescent="0.3">
      <c r="A5" s="417" t="s">
        <v>249</v>
      </c>
      <c r="B5" s="374" t="s">
        <v>73</v>
      </c>
      <c r="C5" s="374"/>
      <c r="D5" s="374"/>
      <c r="E5" s="374"/>
      <c r="F5" s="374"/>
      <c r="G5" s="374"/>
      <c r="H5" s="374"/>
      <c r="I5" s="374"/>
      <c r="J5" s="375"/>
      <c r="K5" s="376" t="s">
        <v>74</v>
      </c>
      <c r="L5" s="374"/>
      <c r="M5" s="374"/>
      <c r="N5" s="374"/>
      <c r="O5" s="374"/>
      <c r="P5" s="374"/>
      <c r="Q5" s="374"/>
      <c r="R5" s="374"/>
      <c r="S5" s="375"/>
    </row>
    <row r="6" spans="1:21" ht="17.25" x14ac:dyDescent="0.3">
      <c r="A6" s="418"/>
      <c r="B6" s="382" t="s">
        <v>642</v>
      </c>
      <c r="C6" s="360"/>
      <c r="D6" s="361"/>
      <c r="E6" s="382" t="s">
        <v>643</v>
      </c>
      <c r="F6" s="360"/>
      <c r="G6" s="361"/>
      <c r="H6" s="362" t="s">
        <v>75</v>
      </c>
      <c r="I6" s="363"/>
      <c r="J6" s="364"/>
      <c r="K6" s="379" t="s">
        <v>644</v>
      </c>
      <c r="L6" s="360"/>
      <c r="M6" s="380"/>
      <c r="N6" s="359" t="s">
        <v>645</v>
      </c>
      <c r="O6" s="360"/>
      <c r="P6" s="361"/>
      <c r="Q6" s="362" t="s">
        <v>75</v>
      </c>
      <c r="R6" s="363"/>
      <c r="S6" s="364"/>
      <c r="T6" s="187"/>
      <c r="U6" s="187"/>
    </row>
    <row r="7" spans="1:21" ht="26.25" thickBot="1" x14ac:dyDescent="0.3">
      <c r="A7" s="419"/>
      <c r="B7" s="111" t="s">
        <v>50</v>
      </c>
      <c r="C7" s="112" t="s">
        <v>76</v>
      </c>
      <c r="D7" s="113" t="s">
        <v>77</v>
      </c>
      <c r="E7" s="114" t="s">
        <v>50</v>
      </c>
      <c r="F7" s="112" t="s">
        <v>76</v>
      </c>
      <c r="G7" s="113" t="s">
        <v>77</v>
      </c>
      <c r="H7" s="115" t="s">
        <v>78</v>
      </c>
      <c r="I7" s="115" t="s">
        <v>79</v>
      </c>
      <c r="J7" s="113" t="s">
        <v>77</v>
      </c>
      <c r="K7" s="116" t="s">
        <v>50</v>
      </c>
      <c r="L7" s="112" t="s">
        <v>76</v>
      </c>
      <c r="M7" s="117" t="s">
        <v>77</v>
      </c>
      <c r="N7" s="114" t="s">
        <v>50</v>
      </c>
      <c r="O7" s="118" t="s">
        <v>79</v>
      </c>
      <c r="P7" s="119" t="s">
        <v>77</v>
      </c>
      <c r="Q7" s="115" t="s">
        <v>78</v>
      </c>
      <c r="R7" s="115" t="s">
        <v>79</v>
      </c>
      <c r="S7" s="120" t="s">
        <v>77</v>
      </c>
    </row>
    <row r="8" spans="1:21" ht="18" thickTop="1" thickBot="1" x14ac:dyDescent="0.35">
      <c r="A8" s="229" t="s">
        <v>80</v>
      </c>
      <c r="B8" s="230">
        <v>1643974</v>
      </c>
      <c r="C8" s="231">
        <v>1351580</v>
      </c>
      <c r="D8" s="232">
        <f>IFERROR(C8/B8,"")</f>
        <v>0.822141956016336</v>
      </c>
      <c r="E8" s="230">
        <v>1662351</v>
      </c>
      <c r="F8" s="231">
        <v>1398832</v>
      </c>
      <c r="G8" s="232">
        <f>IFERROR(F8/E8,"")</f>
        <v>0.84147812345286888</v>
      </c>
      <c r="H8" s="233">
        <f>IFERROR(B8/E8-1,"")</f>
        <v>-1.1054825364799625E-2</v>
      </c>
      <c r="I8" s="233">
        <f>IFERROR(C8/F8-1,"")</f>
        <v>-3.3779610417834283E-2</v>
      </c>
      <c r="J8" s="270">
        <f>IFERROR(D8-G8,"")</f>
        <v>-1.9336167436532881E-2</v>
      </c>
      <c r="K8" s="234">
        <v>18970085</v>
      </c>
      <c r="L8" s="231">
        <v>15543676</v>
      </c>
      <c r="M8" s="232">
        <f>IFERROR(L8/K8,"")</f>
        <v>0.819378300097232</v>
      </c>
      <c r="N8" s="230">
        <v>18040042</v>
      </c>
      <c r="O8" s="231">
        <v>14991688</v>
      </c>
      <c r="P8" s="232">
        <f>IFERROR(O8/N8,"")</f>
        <v>0.83102289894890491</v>
      </c>
      <c r="Q8" s="233">
        <f>IFERROR(K8/N8-1,"")</f>
        <v>5.1554369995369109E-2</v>
      </c>
      <c r="R8" s="233">
        <f>IFERROR(L8/O8-1,"")</f>
        <v>3.6819602969325294E-2</v>
      </c>
      <c r="S8" s="270">
        <f>IFERROR(M8-P8,"")</f>
        <v>-1.1644598851672905E-2</v>
      </c>
      <c r="T8" s="188"/>
      <c r="U8" s="188"/>
    </row>
    <row r="9" spans="1:21" ht="15.75" thickTop="1" x14ac:dyDescent="0.25">
      <c r="A9" s="224" t="s">
        <v>378</v>
      </c>
      <c r="B9" s="225">
        <v>524719</v>
      </c>
      <c r="C9" s="226">
        <v>411462</v>
      </c>
      <c r="D9" s="227">
        <f t="shared" ref="D9:D72" si="0">IFERROR(C9/B9,"")</f>
        <v>0.7841568534777662</v>
      </c>
      <c r="E9" s="225">
        <v>500884</v>
      </c>
      <c r="F9" s="226">
        <v>417267</v>
      </c>
      <c r="G9" s="227">
        <f t="shared" ref="G9:G72" si="1">IFERROR(F9/E9,"")</f>
        <v>0.83306114789052954</v>
      </c>
      <c r="H9" s="227">
        <f t="shared" ref="H9:H72" si="2">IFERROR(B9/E9-1,"")</f>
        <v>4.758586818504873E-2</v>
      </c>
      <c r="I9" s="227">
        <f t="shared" ref="I9:I72" si="3">IFERROR(C9/F9-1,"")</f>
        <v>-1.3911955654293262E-2</v>
      </c>
      <c r="J9" s="271">
        <f t="shared" ref="J9:J72" si="4">IFERROR(D9-G9,"")</f>
        <v>-4.8904294412763338E-2</v>
      </c>
      <c r="K9" s="228">
        <v>5794805</v>
      </c>
      <c r="L9" s="226">
        <v>4566496</v>
      </c>
      <c r="M9" s="227">
        <f t="shared" ref="M9:M72" si="5">IFERROR(L9/K9,"")</f>
        <v>0.7880327293153091</v>
      </c>
      <c r="N9" s="225">
        <v>5698771</v>
      </c>
      <c r="O9" s="226">
        <v>4590947</v>
      </c>
      <c r="P9" s="227">
        <f t="shared" ref="P9:P72" si="6">IFERROR(O9/N9,"")</f>
        <v>0.80560299755859643</v>
      </c>
      <c r="Q9" s="227">
        <f t="shared" ref="Q9:Q72" si="7">IFERROR(K9/N9-1,"")</f>
        <v>1.6851703639258364E-2</v>
      </c>
      <c r="R9" s="227">
        <f t="shared" ref="R9:R72" si="8">IFERROR(L9/O9-1,"")</f>
        <v>-5.3259164176803209E-3</v>
      </c>
      <c r="S9" s="271">
        <f t="shared" ref="S9:S72" si="9">IFERROR(M9-P9,"")</f>
        <v>-1.7570268243287335E-2</v>
      </c>
    </row>
    <row r="10" spans="1:21" ht="17.25" thickTop="1" x14ac:dyDescent="0.3">
      <c r="A10" s="177" t="s">
        <v>85</v>
      </c>
      <c r="B10" s="178">
        <v>223146</v>
      </c>
      <c r="C10" s="179">
        <v>168856</v>
      </c>
      <c r="D10" s="180">
        <f t="shared" si="0"/>
        <v>0.75670637161320387</v>
      </c>
      <c r="E10" s="178">
        <v>208826</v>
      </c>
      <c r="F10" s="179">
        <v>176277</v>
      </c>
      <c r="G10" s="180">
        <f t="shared" si="1"/>
        <v>0.84413339335140258</v>
      </c>
      <c r="H10" s="180">
        <f t="shared" si="2"/>
        <v>6.8573836591228954E-2</v>
      </c>
      <c r="I10" s="180">
        <f t="shared" si="3"/>
        <v>-4.2098515404732306E-2</v>
      </c>
      <c r="J10" s="268">
        <f t="shared" si="4"/>
        <v>-8.7427021738198718E-2</v>
      </c>
      <c r="K10" s="182">
        <v>2417253</v>
      </c>
      <c r="L10" s="179">
        <v>1845839</v>
      </c>
      <c r="M10" s="180">
        <f t="shared" si="5"/>
        <v>0.76361018064720576</v>
      </c>
      <c r="N10" s="178">
        <v>2251362</v>
      </c>
      <c r="O10" s="179">
        <v>1853486</v>
      </c>
      <c r="P10" s="180">
        <f t="shared" si="6"/>
        <v>0.82327320084464428</v>
      </c>
      <c r="Q10" s="180">
        <f t="shared" si="7"/>
        <v>7.3684729510403058E-2</v>
      </c>
      <c r="R10" s="180">
        <f t="shared" si="8"/>
        <v>-4.1257392826273831E-3</v>
      </c>
      <c r="S10" s="268">
        <f t="shared" si="9"/>
        <v>-5.9663020197438521E-2</v>
      </c>
    </row>
    <row r="11" spans="1:21" ht="16.5" x14ac:dyDescent="0.3">
      <c r="A11" s="177" t="s">
        <v>84</v>
      </c>
      <c r="B11" s="178">
        <v>119759</v>
      </c>
      <c r="C11" s="179">
        <v>98914</v>
      </c>
      <c r="D11" s="180">
        <f t="shared" si="0"/>
        <v>0.82594210038493976</v>
      </c>
      <c r="E11" s="178">
        <v>115327</v>
      </c>
      <c r="F11" s="179">
        <v>98693</v>
      </c>
      <c r="G11" s="180">
        <f t="shared" si="1"/>
        <v>0.85576664614530851</v>
      </c>
      <c r="H11" s="180">
        <f t="shared" si="2"/>
        <v>3.8429855974750016E-2</v>
      </c>
      <c r="I11" s="180">
        <f t="shared" si="3"/>
        <v>2.2392672225994836E-3</v>
      </c>
      <c r="J11" s="268">
        <f t="shared" si="4"/>
        <v>-2.9824545760368748E-2</v>
      </c>
      <c r="K11" s="182">
        <v>1407836</v>
      </c>
      <c r="L11" s="179">
        <v>1186477</v>
      </c>
      <c r="M11" s="180">
        <f t="shared" si="5"/>
        <v>0.84276648700558876</v>
      </c>
      <c r="N11" s="178">
        <v>1269715</v>
      </c>
      <c r="O11" s="179">
        <v>1074399</v>
      </c>
      <c r="P11" s="180">
        <f t="shared" si="6"/>
        <v>0.84617335386287473</v>
      </c>
      <c r="Q11" s="180">
        <f t="shared" si="7"/>
        <v>0.10878110442107092</v>
      </c>
      <c r="R11" s="180">
        <f t="shared" si="8"/>
        <v>0.10431692509021318</v>
      </c>
      <c r="S11" s="268">
        <f t="shared" si="9"/>
        <v>-3.4068668572859728E-3</v>
      </c>
    </row>
    <row r="12" spans="1:21" ht="16.5" x14ac:dyDescent="0.3">
      <c r="A12" s="177" t="s">
        <v>91</v>
      </c>
      <c r="B12" s="178">
        <v>77938</v>
      </c>
      <c r="C12" s="179">
        <v>63709</v>
      </c>
      <c r="D12" s="180">
        <f t="shared" si="0"/>
        <v>0.81743180476789246</v>
      </c>
      <c r="E12" s="178">
        <v>30450</v>
      </c>
      <c r="F12" s="179">
        <v>26403</v>
      </c>
      <c r="G12" s="180">
        <f t="shared" si="1"/>
        <v>0.86709359605911329</v>
      </c>
      <c r="H12" s="180">
        <f t="shared" si="2"/>
        <v>1.5595402298850574</v>
      </c>
      <c r="I12" s="180">
        <f t="shared" si="3"/>
        <v>1.4129454986175811</v>
      </c>
      <c r="J12" s="268">
        <f t="shared" si="4"/>
        <v>-4.9661791291220836E-2</v>
      </c>
      <c r="K12" s="182">
        <v>564584</v>
      </c>
      <c r="L12" s="179">
        <v>464179</v>
      </c>
      <c r="M12" s="180">
        <f t="shared" si="5"/>
        <v>0.82216109560313433</v>
      </c>
      <c r="N12" s="178">
        <v>331668</v>
      </c>
      <c r="O12" s="179">
        <v>266567</v>
      </c>
      <c r="P12" s="180">
        <f t="shared" si="6"/>
        <v>0.80371636696937898</v>
      </c>
      <c r="Q12" s="180">
        <f t="shared" si="7"/>
        <v>0.70225647334081076</v>
      </c>
      <c r="R12" s="180">
        <f t="shared" si="8"/>
        <v>0.74132206912333487</v>
      </c>
      <c r="S12" s="268">
        <f t="shared" si="9"/>
        <v>1.8444728633755347E-2</v>
      </c>
    </row>
    <row r="13" spans="1:21" ht="16.5" x14ac:dyDescent="0.3">
      <c r="A13" s="177" t="s">
        <v>92</v>
      </c>
      <c r="B13" s="178">
        <v>39248</v>
      </c>
      <c r="C13" s="179">
        <v>32263</v>
      </c>
      <c r="D13" s="180">
        <f t="shared" si="0"/>
        <v>0.82202914798206284</v>
      </c>
      <c r="E13" s="178">
        <v>42372</v>
      </c>
      <c r="F13" s="179">
        <v>36388</v>
      </c>
      <c r="G13" s="180">
        <f t="shared" si="1"/>
        <v>0.85877466251298029</v>
      </c>
      <c r="H13" s="180">
        <f t="shared" si="2"/>
        <v>-7.3727933541017698E-2</v>
      </c>
      <c r="I13" s="180">
        <f t="shared" si="3"/>
        <v>-0.11336154776299878</v>
      </c>
      <c r="J13" s="268">
        <f t="shared" si="4"/>
        <v>-3.6745514530917456E-2</v>
      </c>
      <c r="K13" s="182">
        <v>482018</v>
      </c>
      <c r="L13" s="179">
        <v>370258</v>
      </c>
      <c r="M13" s="180">
        <f t="shared" si="5"/>
        <v>0.76814143870145923</v>
      </c>
      <c r="N13" s="178">
        <v>467756</v>
      </c>
      <c r="O13" s="179">
        <v>374498</v>
      </c>
      <c r="P13" s="180">
        <f t="shared" si="6"/>
        <v>0.80062682253140527</v>
      </c>
      <c r="Q13" s="180">
        <f t="shared" si="7"/>
        <v>3.0490255603348837E-2</v>
      </c>
      <c r="R13" s="180">
        <f t="shared" si="8"/>
        <v>-1.1321822813472937E-2</v>
      </c>
      <c r="S13" s="268">
        <f t="shared" si="9"/>
        <v>-3.2485383829946035E-2</v>
      </c>
    </row>
    <row r="14" spans="1:21" ht="16.5" x14ac:dyDescent="0.3">
      <c r="A14" s="177" t="s">
        <v>97</v>
      </c>
      <c r="B14" s="178">
        <v>25710</v>
      </c>
      <c r="C14" s="179">
        <v>18815</v>
      </c>
      <c r="D14" s="180">
        <f t="shared" si="0"/>
        <v>0.73181641384675222</v>
      </c>
      <c r="E14" s="178">
        <v>25833</v>
      </c>
      <c r="F14" s="179">
        <v>17549</v>
      </c>
      <c r="G14" s="180">
        <f t="shared" si="1"/>
        <v>0.67932489451476796</v>
      </c>
      <c r="H14" s="180">
        <f t="shared" si="2"/>
        <v>-4.7613517593775301E-3</v>
      </c>
      <c r="I14" s="180">
        <f t="shared" si="3"/>
        <v>7.2140862727220867E-2</v>
      </c>
      <c r="J14" s="268">
        <f t="shared" si="4"/>
        <v>5.249151933198426E-2</v>
      </c>
      <c r="K14" s="182">
        <v>282341</v>
      </c>
      <c r="L14" s="179">
        <v>217283</v>
      </c>
      <c r="M14" s="180">
        <f t="shared" si="5"/>
        <v>0.76957650500635755</v>
      </c>
      <c r="N14" s="178">
        <v>299011</v>
      </c>
      <c r="O14" s="179">
        <v>216319</v>
      </c>
      <c r="P14" s="180">
        <f t="shared" si="6"/>
        <v>0.72344830123306503</v>
      </c>
      <c r="Q14" s="180">
        <f t="shared" si="7"/>
        <v>-5.5750457341034232E-2</v>
      </c>
      <c r="R14" s="180">
        <f t="shared" si="8"/>
        <v>4.456381547621735E-3</v>
      </c>
      <c r="S14" s="268">
        <f t="shared" si="9"/>
        <v>4.612820377329252E-2</v>
      </c>
    </row>
    <row r="15" spans="1:21" ht="16.5" x14ac:dyDescent="0.3">
      <c r="A15" s="177" t="s">
        <v>100</v>
      </c>
      <c r="B15" s="178">
        <v>25440</v>
      </c>
      <c r="C15" s="179">
        <v>18354</v>
      </c>
      <c r="D15" s="180">
        <f t="shared" si="0"/>
        <v>0.72146226415094339</v>
      </c>
      <c r="E15" s="178">
        <v>29502</v>
      </c>
      <c r="F15" s="179">
        <v>24043</v>
      </c>
      <c r="G15" s="180">
        <f t="shared" si="1"/>
        <v>0.81496169751203307</v>
      </c>
      <c r="H15" s="180">
        <f t="shared" si="2"/>
        <v>-0.13768558063860081</v>
      </c>
      <c r="I15" s="180">
        <f t="shared" si="3"/>
        <v>-0.236617726573223</v>
      </c>
      <c r="J15" s="268">
        <f t="shared" si="4"/>
        <v>-9.3499433361089679E-2</v>
      </c>
      <c r="K15" s="182">
        <v>305048</v>
      </c>
      <c r="L15" s="179">
        <v>227002</v>
      </c>
      <c r="M15" s="180">
        <f t="shared" si="5"/>
        <v>0.74415174005402429</v>
      </c>
      <c r="N15" s="178">
        <v>328075</v>
      </c>
      <c r="O15" s="179">
        <v>261377</v>
      </c>
      <c r="P15" s="180">
        <f t="shared" si="6"/>
        <v>0.7966989255505601</v>
      </c>
      <c r="Q15" s="180">
        <f t="shared" si="7"/>
        <v>-7.0188219157204856E-2</v>
      </c>
      <c r="R15" s="180">
        <f t="shared" si="8"/>
        <v>-0.13151501471055216</v>
      </c>
      <c r="S15" s="268">
        <f t="shared" si="9"/>
        <v>-5.2547185496535809E-2</v>
      </c>
    </row>
    <row r="16" spans="1:21" ht="16.5" x14ac:dyDescent="0.3">
      <c r="A16" s="177" t="s">
        <v>250</v>
      </c>
      <c r="B16" s="178">
        <v>9060</v>
      </c>
      <c r="C16" s="179">
        <v>7293</v>
      </c>
      <c r="D16" s="180">
        <f t="shared" si="0"/>
        <v>0.80496688741721856</v>
      </c>
      <c r="E16" s="178">
        <v>18912</v>
      </c>
      <c r="F16" s="179">
        <v>16106</v>
      </c>
      <c r="G16" s="180">
        <f t="shared" si="1"/>
        <v>0.85162859560067683</v>
      </c>
      <c r="H16" s="180">
        <f t="shared" si="2"/>
        <v>-0.52093908629441632</v>
      </c>
      <c r="I16" s="180">
        <f t="shared" si="3"/>
        <v>-0.54718738358375762</v>
      </c>
      <c r="J16" s="268">
        <f t="shared" si="4"/>
        <v>-4.6661708183458273E-2</v>
      </c>
      <c r="K16" s="182">
        <v>84428</v>
      </c>
      <c r="L16" s="179">
        <v>68265</v>
      </c>
      <c r="M16" s="180">
        <f t="shared" si="5"/>
        <v>0.80855877197138393</v>
      </c>
      <c r="N16" s="178">
        <v>252128</v>
      </c>
      <c r="O16" s="179">
        <v>192445</v>
      </c>
      <c r="P16" s="180">
        <f t="shared" si="6"/>
        <v>0.76328293565173244</v>
      </c>
      <c r="Q16" s="180">
        <f t="shared" si="7"/>
        <v>-0.6651383424292423</v>
      </c>
      <c r="R16" s="180">
        <f t="shared" si="8"/>
        <v>-0.64527527345475333</v>
      </c>
      <c r="S16" s="268">
        <f t="shared" si="9"/>
        <v>4.5275836319651486E-2</v>
      </c>
    </row>
    <row r="17" spans="1:21" ht="16.5" x14ac:dyDescent="0.3">
      <c r="A17" s="177" t="s">
        <v>86</v>
      </c>
      <c r="B17" s="178">
        <v>4380</v>
      </c>
      <c r="C17" s="179">
        <v>3258</v>
      </c>
      <c r="D17" s="180">
        <f t="shared" si="0"/>
        <v>0.74383561643835616</v>
      </c>
      <c r="E17" s="178">
        <v>9300</v>
      </c>
      <c r="F17" s="179">
        <v>7718</v>
      </c>
      <c r="G17" s="180">
        <f t="shared" si="1"/>
        <v>0.82989247311827952</v>
      </c>
      <c r="H17" s="180">
        <f t="shared" si="2"/>
        <v>-0.52903225806451615</v>
      </c>
      <c r="I17" s="180">
        <f t="shared" si="3"/>
        <v>-0.57786991448561809</v>
      </c>
      <c r="J17" s="268">
        <f t="shared" si="4"/>
        <v>-8.6056856679923355E-2</v>
      </c>
      <c r="K17" s="182">
        <v>156561</v>
      </c>
      <c r="L17" s="179">
        <v>119952</v>
      </c>
      <c r="M17" s="180">
        <f t="shared" si="5"/>
        <v>0.76616781957192404</v>
      </c>
      <c r="N17" s="178">
        <v>215850</v>
      </c>
      <c r="O17" s="179">
        <v>163184</v>
      </c>
      <c r="P17" s="180">
        <f t="shared" si="6"/>
        <v>0.75600648598563813</v>
      </c>
      <c r="Q17" s="180">
        <f t="shared" si="7"/>
        <v>-0.27467685892981242</v>
      </c>
      <c r="R17" s="180">
        <f t="shared" si="8"/>
        <v>-0.26492793411118742</v>
      </c>
      <c r="S17" s="268">
        <f t="shared" si="9"/>
        <v>1.0161333586285903E-2</v>
      </c>
    </row>
    <row r="18" spans="1:21" ht="16.5" x14ac:dyDescent="0.3">
      <c r="A18" s="177" t="s">
        <v>351</v>
      </c>
      <c r="B18" s="178">
        <v>38</v>
      </c>
      <c r="C18" s="179">
        <v>0</v>
      </c>
      <c r="D18" s="180">
        <f t="shared" si="0"/>
        <v>0</v>
      </c>
      <c r="E18" s="178">
        <v>0</v>
      </c>
      <c r="F18" s="179">
        <v>0</v>
      </c>
      <c r="G18" s="180" t="str">
        <f t="shared" si="1"/>
        <v/>
      </c>
      <c r="H18" s="180" t="str">
        <f t="shared" si="2"/>
        <v/>
      </c>
      <c r="I18" s="180" t="str">
        <f t="shared" si="3"/>
        <v/>
      </c>
      <c r="J18" s="268" t="str">
        <f t="shared" si="4"/>
        <v/>
      </c>
      <c r="K18" s="182">
        <v>38</v>
      </c>
      <c r="L18" s="179">
        <v>0</v>
      </c>
      <c r="M18" s="180">
        <f t="shared" si="5"/>
        <v>0</v>
      </c>
      <c r="N18" s="178">
        <v>0</v>
      </c>
      <c r="O18" s="179">
        <v>0</v>
      </c>
      <c r="P18" s="180" t="str">
        <f t="shared" si="6"/>
        <v/>
      </c>
      <c r="Q18" s="180" t="str">
        <f t="shared" si="7"/>
        <v/>
      </c>
      <c r="R18" s="180" t="str">
        <f t="shared" si="8"/>
        <v/>
      </c>
      <c r="S18" s="268" t="str">
        <f t="shared" si="9"/>
        <v/>
      </c>
    </row>
    <row r="19" spans="1:21" ht="16.5" x14ac:dyDescent="0.3">
      <c r="A19" s="177" t="s">
        <v>462</v>
      </c>
      <c r="B19" s="178">
        <v>0</v>
      </c>
      <c r="C19" s="179">
        <v>0</v>
      </c>
      <c r="D19" s="180" t="str">
        <f t="shared" si="0"/>
        <v/>
      </c>
      <c r="E19" s="178">
        <v>0</v>
      </c>
      <c r="F19" s="179">
        <v>0</v>
      </c>
      <c r="G19" s="180" t="str">
        <f t="shared" si="1"/>
        <v/>
      </c>
      <c r="H19" s="180" t="str">
        <f t="shared" si="2"/>
        <v/>
      </c>
      <c r="I19" s="180" t="str">
        <f t="shared" si="3"/>
        <v/>
      </c>
      <c r="J19" s="268" t="str">
        <f t="shared" si="4"/>
        <v/>
      </c>
      <c r="K19" s="182">
        <v>0</v>
      </c>
      <c r="L19" s="179">
        <v>0</v>
      </c>
      <c r="M19" s="180" t="str">
        <f t="shared" si="5"/>
        <v/>
      </c>
      <c r="N19" s="178">
        <v>400</v>
      </c>
      <c r="O19" s="179">
        <v>252</v>
      </c>
      <c r="P19" s="180">
        <f t="shared" si="6"/>
        <v>0.63</v>
      </c>
      <c r="Q19" s="180">
        <f t="shared" si="7"/>
        <v>-1</v>
      </c>
      <c r="R19" s="180">
        <f t="shared" si="8"/>
        <v>-1</v>
      </c>
      <c r="S19" s="268" t="str">
        <f t="shared" si="9"/>
        <v/>
      </c>
    </row>
    <row r="20" spans="1:21" ht="16.5" x14ac:dyDescent="0.3">
      <c r="A20" s="177" t="s">
        <v>111</v>
      </c>
      <c r="B20" s="178">
        <v>0</v>
      </c>
      <c r="C20" s="179">
        <v>0</v>
      </c>
      <c r="D20" s="180" t="str">
        <f t="shared" si="0"/>
        <v/>
      </c>
      <c r="E20" s="178">
        <v>0</v>
      </c>
      <c r="F20" s="179">
        <v>0</v>
      </c>
      <c r="G20" s="180" t="str">
        <f t="shared" si="1"/>
        <v/>
      </c>
      <c r="H20" s="180" t="str">
        <f t="shared" si="2"/>
        <v/>
      </c>
      <c r="I20" s="180" t="str">
        <f t="shared" si="3"/>
        <v/>
      </c>
      <c r="J20" s="268" t="str">
        <f t="shared" si="4"/>
        <v/>
      </c>
      <c r="K20" s="182">
        <v>7</v>
      </c>
      <c r="L20" s="179">
        <v>0</v>
      </c>
      <c r="M20" s="180">
        <f t="shared" si="5"/>
        <v>0</v>
      </c>
      <c r="N20" s="178">
        <v>0</v>
      </c>
      <c r="O20" s="179">
        <v>0</v>
      </c>
      <c r="P20" s="180" t="str">
        <f t="shared" si="6"/>
        <v/>
      </c>
      <c r="Q20" s="180" t="str">
        <f t="shared" si="7"/>
        <v/>
      </c>
      <c r="R20" s="180" t="str">
        <f t="shared" si="8"/>
        <v/>
      </c>
      <c r="S20" s="268" t="str">
        <f t="shared" si="9"/>
        <v/>
      </c>
    </row>
    <row r="21" spans="1:21" ht="16.5" x14ac:dyDescent="0.3">
      <c r="A21" s="177" t="s">
        <v>103</v>
      </c>
      <c r="B21" s="178">
        <v>0</v>
      </c>
      <c r="C21" s="179">
        <v>0</v>
      </c>
      <c r="D21" s="180" t="str">
        <f t="shared" si="0"/>
        <v/>
      </c>
      <c r="E21" s="178">
        <v>6612</v>
      </c>
      <c r="F21" s="179">
        <v>5640</v>
      </c>
      <c r="G21" s="180">
        <f t="shared" si="1"/>
        <v>0.85299455535390201</v>
      </c>
      <c r="H21" s="180">
        <f t="shared" si="2"/>
        <v>-1</v>
      </c>
      <c r="I21" s="180">
        <f t="shared" si="3"/>
        <v>-1</v>
      </c>
      <c r="J21" s="268" t="str">
        <f t="shared" si="4"/>
        <v/>
      </c>
      <c r="K21" s="182">
        <v>32556</v>
      </c>
      <c r="L21" s="179">
        <v>26480</v>
      </c>
      <c r="M21" s="180">
        <f t="shared" si="5"/>
        <v>0.81336773559405329</v>
      </c>
      <c r="N21" s="178">
        <v>88296</v>
      </c>
      <c r="O21" s="179">
        <v>76885</v>
      </c>
      <c r="P21" s="180">
        <f t="shared" si="6"/>
        <v>0.87076424753103199</v>
      </c>
      <c r="Q21" s="180">
        <f t="shared" si="7"/>
        <v>-0.63128567545528669</v>
      </c>
      <c r="R21" s="180">
        <f t="shared" si="8"/>
        <v>-0.65558951681082134</v>
      </c>
      <c r="S21" s="268">
        <f t="shared" si="9"/>
        <v>-5.73965119369787E-2</v>
      </c>
    </row>
    <row r="22" spans="1:21" ht="16.5" x14ac:dyDescent="0.3">
      <c r="A22" s="177" t="s">
        <v>402</v>
      </c>
      <c r="B22" s="178">
        <v>0</v>
      </c>
      <c r="C22" s="179">
        <v>0</v>
      </c>
      <c r="D22" s="180" t="str">
        <f t="shared" si="0"/>
        <v/>
      </c>
      <c r="E22" s="178">
        <v>0</v>
      </c>
      <c r="F22" s="179">
        <v>0</v>
      </c>
      <c r="G22" s="180" t="str">
        <f t="shared" si="1"/>
        <v/>
      </c>
      <c r="H22" s="180" t="str">
        <f t="shared" si="2"/>
        <v/>
      </c>
      <c r="I22" s="180" t="str">
        <f t="shared" si="3"/>
        <v/>
      </c>
      <c r="J22" s="268" t="str">
        <f t="shared" si="4"/>
        <v/>
      </c>
      <c r="K22" s="182">
        <v>0</v>
      </c>
      <c r="L22" s="179">
        <v>0</v>
      </c>
      <c r="M22" s="180" t="str">
        <f t="shared" si="5"/>
        <v/>
      </c>
      <c r="N22" s="178">
        <v>80</v>
      </c>
      <c r="O22" s="179">
        <v>37</v>
      </c>
      <c r="P22" s="180">
        <f t="shared" si="6"/>
        <v>0.46250000000000002</v>
      </c>
      <c r="Q22" s="180">
        <f t="shared" si="7"/>
        <v>-1</v>
      </c>
      <c r="R22" s="180">
        <f t="shared" si="8"/>
        <v>-1</v>
      </c>
      <c r="S22" s="268" t="str">
        <f t="shared" si="9"/>
        <v/>
      </c>
    </row>
    <row r="23" spans="1:21" ht="16.5" x14ac:dyDescent="0.3">
      <c r="A23" s="177" t="s">
        <v>465</v>
      </c>
      <c r="B23" s="178">
        <v>0</v>
      </c>
      <c r="C23" s="179">
        <v>0</v>
      </c>
      <c r="D23" s="180" t="str">
        <f t="shared" si="0"/>
        <v/>
      </c>
      <c r="E23" s="178">
        <v>0</v>
      </c>
      <c r="F23" s="179">
        <v>0</v>
      </c>
      <c r="G23" s="180" t="str">
        <f t="shared" si="1"/>
        <v/>
      </c>
      <c r="H23" s="180" t="str">
        <f t="shared" si="2"/>
        <v/>
      </c>
      <c r="I23" s="180" t="str">
        <f t="shared" si="3"/>
        <v/>
      </c>
      <c r="J23" s="268" t="str">
        <f t="shared" si="4"/>
        <v/>
      </c>
      <c r="K23" s="182">
        <v>0</v>
      </c>
      <c r="L23" s="179">
        <v>0</v>
      </c>
      <c r="M23" s="180" t="str">
        <f t="shared" si="5"/>
        <v/>
      </c>
      <c r="N23" s="178">
        <v>109</v>
      </c>
      <c r="O23" s="179">
        <v>79</v>
      </c>
      <c r="P23" s="180">
        <f t="shared" si="6"/>
        <v>0.72477064220183485</v>
      </c>
      <c r="Q23" s="180">
        <f t="shared" si="7"/>
        <v>-1</v>
      </c>
      <c r="R23" s="180">
        <f t="shared" si="8"/>
        <v>-1</v>
      </c>
      <c r="S23" s="268" t="str">
        <f t="shared" si="9"/>
        <v/>
      </c>
      <c r="T23" s="189"/>
      <c r="U23" s="189"/>
    </row>
    <row r="24" spans="1:21" ht="16.5" x14ac:dyDescent="0.3">
      <c r="A24" s="177" t="s">
        <v>109</v>
      </c>
      <c r="B24" s="178">
        <v>0</v>
      </c>
      <c r="C24" s="179">
        <v>0</v>
      </c>
      <c r="D24" s="180" t="str">
        <f t="shared" si="0"/>
        <v/>
      </c>
      <c r="E24" s="178">
        <v>3250</v>
      </c>
      <c r="F24" s="179">
        <v>1862</v>
      </c>
      <c r="G24" s="180">
        <f t="shared" si="1"/>
        <v>0.57292307692307687</v>
      </c>
      <c r="H24" s="180">
        <f t="shared" si="2"/>
        <v>-1</v>
      </c>
      <c r="I24" s="180">
        <f t="shared" si="3"/>
        <v>-1</v>
      </c>
      <c r="J24" s="268" t="str">
        <f t="shared" si="4"/>
        <v/>
      </c>
      <c r="K24" s="182">
        <v>35215</v>
      </c>
      <c r="L24" s="179">
        <v>28383</v>
      </c>
      <c r="M24" s="180">
        <f t="shared" si="5"/>
        <v>0.80599176487292346</v>
      </c>
      <c r="N24" s="178">
        <v>39009</v>
      </c>
      <c r="O24" s="179">
        <v>27204</v>
      </c>
      <c r="P24" s="180">
        <f t="shared" si="6"/>
        <v>0.6973775282627086</v>
      </c>
      <c r="Q24" s="180">
        <f t="shared" si="7"/>
        <v>-9.7259606757414963E-2</v>
      </c>
      <c r="R24" s="180">
        <f t="shared" si="8"/>
        <v>4.3339214821349836E-2</v>
      </c>
      <c r="S24" s="268">
        <f t="shared" si="9"/>
        <v>0.10861423661021485</v>
      </c>
      <c r="T24" s="189"/>
      <c r="U24" s="189"/>
    </row>
    <row r="25" spans="1:21" ht="16.5" x14ac:dyDescent="0.3">
      <c r="A25" s="177" t="s">
        <v>355</v>
      </c>
      <c r="B25" s="178">
        <v>0</v>
      </c>
      <c r="C25" s="179">
        <v>0</v>
      </c>
      <c r="D25" s="180" t="str">
        <f t="shared" si="0"/>
        <v/>
      </c>
      <c r="E25" s="178">
        <v>10500</v>
      </c>
      <c r="F25" s="179">
        <v>6588</v>
      </c>
      <c r="G25" s="180">
        <f t="shared" si="1"/>
        <v>0.62742857142857145</v>
      </c>
      <c r="H25" s="180">
        <f t="shared" si="2"/>
        <v>-1</v>
      </c>
      <c r="I25" s="180">
        <f t="shared" si="3"/>
        <v>-1</v>
      </c>
      <c r="J25" s="268" t="str">
        <f t="shared" si="4"/>
        <v/>
      </c>
      <c r="K25" s="182">
        <v>26800</v>
      </c>
      <c r="L25" s="179">
        <v>12327</v>
      </c>
      <c r="M25" s="180">
        <f t="shared" si="5"/>
        <v>0.45996268656716416</v>
      </c>
      <c r="N25" s="178">
        <v>104042</v>
      </c>
      <c r="O25" s="179">
        <v>62073</v>
      </c>
      <c r="P25" s="180">
        <f t="shared" si="6"/>
        <v>0.59661482862690063</v>
      </c>
      <c r="Q25" s="180">
        <f t="shared" si="7"/>
        <v>-0.74241171834451469</v>
      </c>
      <c r="R25" s="180">
        <f t="shared" si="8"/>
        <v>-0.80141124160262911</v>
      </c>
      <c r="S25" s="268">
        <f t="shared" si="9"/>
        <v>-0.13665214205973647</v>
      </c>
      <c r="T25" s="189"/>
      <c r="U25" s="189"/>
    </row>
    <row r="26" spans="1:21" ht="16.5" x14ac:dyDescent="0.3">
      <c r="A26" s="177" t="s">
        <v>404</v>
      </c>
      <c r="B26" s="178">
        <v>0</v>
      </c>
      <c r="C26" s="179">
        <v>0</v>
      </c>
      <c r="D26" s="180" t="str">
        <f t="shared" si="0"/>
        <v/>
      </c>
      <c r="E26" s="178">
        <v>0</v>
      </c>
      <c r="F26" s="179">
        <v>0</v>
      </c>
      <c r="G26" s="180" t="str">
        <f t="shared" si="1"/>
        <v/>
      </c>
      <c r="H26" s="180" t="str">
        <f t="shared" si="2"/>
        <v/>
      </c>
      <c r="I26" s="180" t="str">
        <f t="shared" si="3"/>
        <v/>
      </c>
      <c r="J26" s="268" t="str">
        <f t="shared" si="4"/>
        <v/>
      </c>
      <c r="K26" s="182">
        <v>0</v>
      </c>
      <c r="L26" s="179">
        <v>0</v>
      </c>
      <c r="M26" s="180" t="str">
        <f t="shared" si="5"/>
        <v/>
      </c>
      <c r="N26" s="178">
        <v>150</v>
      </c>
      <c r="O26" s="179">
        <v>15</v>
      </c>
      <c r="P26" s="180">
        <f t="shared" si="6"/>
        <v>0.1</v>
      </c>
      <c r="Q26" s="180">
        <f t="shared" si="7"/>
        <v>-1</v>
      </c>
      <c r="R26" s="180">
        <f t="shared" si="8"/>
        <v>-1</v>
      </c>
      <c r="S26" s="268" t="str">
        <f t="shared" si="9"/>
        <v/>
      </c>
      <c r="T26" s="189"/>
      <c r="U26" s="189"/>
    </row>
    <row r="27" spans="1:21" ht="16.5" x14ac:dyDescent="0.3">
      <c r="A27" s="177" t="s">
        <v>466</v>
      </c>
      <c r="B27" s="178">
        <v>0</v>
      </c>
      <c r="C27" s="179">
        <v>0</v>
      </c>
      <c r="D27" s="180" t="str">
        <f t="shared" si="0"/>
        <v/>
      </c>
      <c r="E27" s="178">
        <v>0</v>
      </c>
      <c r="F27" s="179">
        <v>0</v>
      </c>
      <c r="G27" s="180" t="str">
        <f t="shared" si="1"/>
        <v/>
      </c>
      <c r="H27" s="180" t="str">
        <f t="shared" si="2"/>
        <v/>
      </c>
      <c r="I27" s="180" t="str">
        <f t="shared" si="3"/>
        <v/>
      </c>
      <c r="J27" s="268" t="str">
        <f t="shared" si="4"/>
        <v/>
      </c>
      <c r="K27" s="182">
        <v>120</v>
      </c>
      <c r="L27" s="179">
        <v>51</v>
      </c>
      <c r="M27" s="180">
        <f t="shared" si="5"/>
        <v>0.42499999999999999</v>
      </c>
      <c r="N27" s="178">
        <v>0</v>
      </c>
      <c r="O27" s="179">
        <v>0</v>
      </c>
      <c r="P27" s="180" t="str">
        <f t="shared" si="6"/>
        <v/>
      </c>
      <c r="Q27" s="180" t="str">
        <f t="shared" si="7"/>
        <v/>
      </c>
      <c r="R27" s="180" t="str">
        <f t="shared" si="8"/>
        <v/>
      </c>
      <c r="S27" s="268" t="str">
        <f t="shared" si="9"/>
        <v/>
      </c>
      <c r="T27" s="189"/>
      <c r="U27" s="189"/>
    </row>
    <row r="28" spans="1:21" ht="17.25" thickBot="1" x14ac:dyDescent="0.35">
      <c r="A28" s="177" t="s">
        <v>98</v>
      </c>
      <c r="B28" s="178">
        <v>0</v>
      </c>
      <c r="C28" s="179">
        <v>0</v>
      </c>
      <c r="D28" s="180" t="str">
        <f t="shared" si="0"/>
        <v/>
      </c>
      <c r="E28" s="178">
        <v>0</v>
      </c>
      <c r="F28" s="179">
        <v>0</v>
      </c>
      <c r="G28" s="180" t="str">
        <f t="shared" si="1"/>
        <v/>
      </c>
      <c r="H28" s="180" t="str">
        <f t="shared" si="2"/>
        <v/>
      </c>
      <c r="I28" s="180" t="str">
        <f t="shared" si="3"/>
        <v/>
      </c>
      <c r="J28" s="268" t="str">
        <f t="shared" si="4"/>
        <v/>
      </c>
      <c r="K28" s="182">
        <v>0</v>
      </c>
      <c r="L28" s="179">
        <v>0</v>
      </c>
      <c r="M28" s="180" t="str">
        <f t="shared" si="5"/>
        <v/>
      </c>
      <c r="N28" s="178">
        <v>51120</v>
      </c>
      <c r="O28" s="179">
        <v>22127</v>
      </c>
      <c r="P28" s="180">
        <f t="shared" si="6"/>
        <v>0.43284428794992175</v>
      </c>
      <c r="Q28" s="180">
        <f t="shared" si="7"/>
        <v>-1</v>
      </c>
      <c r="R28" s="180">
        <f t="shared" si="8"/>
        <v>-1</v>
      </c>
      <c r="S28" s="268" t="str">
        <f t="shared" si="9"/>
        <v/>
      </c>
      <c r="T28" s="189"/>
      <c r="U28" s="189"/>
    </row>
    <row r="29" spans="1:21" ht="15.75" thickTop="1" x14ac:dyDescent="0.25">
      <c r="A29" s="224" t="s">
        <v>173</v>
      </c>
      <c r="B29" s="225">
        <v>447869</v>
      </c>
      <c r="C29" s="226">
        <v>386220</v>
      </c>
      <c r="D29" s="227">
        <f t="shared" si="0"/>
        <v>0.86235037477476673</v>
      </c>
      <c r="E29" s="225">
        <v>460008</v>
      </c>
      <c r="F29" s="226">
        <v>400083</v>
      </c>
      <c r="G29" s="227">
        <f t="shared" si="1"/>
        <v>0.86973052642562743</v>
      </c>
      <c r="H29" s="227">
        <f t="shared" si="2"/>
        <v>-2.6388671501365146E-2</v>
      </c>
      <c r="I29" s="227">
        <f t="shared" si="3"/>
        <v>-3.4650310060662437E-2</v>
      </c>
      <c r="J29" s="271">
        <f t="shared" si="4"/>
        <v>-7.3801516508607001E-3</v>
      </c>
      <c r="K29" s="228">
        <v>5009449</v>
      </c>
      <c r="L29" s="226">
        <v>4290846</v>
      </c>
      <c r="M29" s="227">
        <f t="shared" si="5"/>
        <v>0.8565504908823306</v>
      </c>
      <c r="N29" s="225">
        <v>4574815</v>
      </c>
      <c r="O29" s="226">
        <v>3954364</v>
      </c>
      <c r="P29" s="227">
        <f t="shared" si="6"/>
        <v>0.86437681086557594</v>
      </c>
      <c r="Q29" s="227">
        <f t="shared" si="7"/>
        <v>9.5005808978067874E-2</v>
      </c>
      <c r="R29" s="227">
        <f t="shared" si="8"/>
        <v>8.5091306718349635E-2</v>
      </c>
      <c r="S29" s="271">
        <f t="shared" si="9"/>
        <v>-7.8263199832453445E-3</v>
      </c>
      <c r="T29" s="189"/>
      <c r="U29" s="189"/>
    </row>
    <row r="30" spans="1:21" ht="16.5" x14ac:dyDescent="0.3">
      <c r="A30" s="177" t="s">
        <v>84</v>
      </c>
      <c r="B30" s="178">
        <v>169929</v>
      </c>
      <c r="C30" s="179">
        <v>138503</v>
      </c>
      <c r="D30" s="180">
        <f t="shared" si="0"/>
        <v>0.81506393846841918</v>
      </c>
      <c r="E30" s="178">
        <v>194101</v>
      </c>
      <c r="F30" s="179">
        <v>167757</v>
      </c>
      <c r="G30" s="180">
        <f t="shared" si="1"/>
        <v>0.8642768455597859</v>
      </c>
      <c r="H30" s="180">
        <f t="shared" si="2"/>
        <v>-0.12453310389951622</v>
      </c>
      <c r="I30" s="180">
        <f t="shared" si="3"/>
        <v>-0.17438318520240581</v>
      </c>
      <c r="J30" s="268">
        <f t="shared" si="4"/>
        <v>-4.921290709136672E-2</v>
      </c>
      <c r="K30" s="182">
        <v>2026678</v>
      </c>
      <c r="L30" s="179">
        <v>1729912</v>
      </c>
      <c r="M30" s="180">
        <f t="shared" si="5"/>
        <v>0.85357022674544258</v>
      </c>
      <c r="N30" s="178">
        <v>1948937</v>
      </c>
      <c r="O30" s="179">
        <v>1726507</v>
      </c>
      <c r="P30" s="180">
        <f t="shared" si="6"/>
        <v>0.88587111846098665</v>
      </c>
      <c r="Q30" s="180">
        <f t="shared" si="7"/>
        <v>3.9888924064759301E-2</v>
      </c>
      <c r="R30" s="180">
        <f t="shared" si="8"/>
        <v>1.9721900924816183E-3</v>
      </c>
      <c r="S30" s="268">
        <f t="shared" si="9"/>
        <v>-3.2300891715544067E-2</v>
      </c>
      <c r="T30" s="189"/>
      <c r="U30" s="189"/>
    </row>
    <row r="31" spans="1:21" ht="16.5" x14ac:dyDescent="0.3">
      <c r="A31" s="177" t="s">
        <v>87</v>
      </c>
      <c r="B31" s="178">
        <v>83760</v>
      </c>
      <c r="C31" s="179">
        <v>74723</v>
      </c>
      <c r="D31" s="180">
        <f t="shared" si="0"/>
        <v>0.89210840496657118</v>
      </c>
      <c r="E31" s="178">
        <v>75456</v>
      </c>
      <c r="F31" s="179">
        <v>67141</v>
      </c>
      <c r="G31" s="180">
        <f t="shared" si="1"/>
        <v>0.88980332909245119</v>
      </c>
      <c r="H31" s="180">
        <f t="shared" si="2"/>
        <v>0.11005089058524176</v>
      </c>
      <c r="I31" s="180">
        <f t="shared" si="3"/>
        <v>0.1129265277550231</v>
      </c>
      <c r="J31" s="268">
        <f t="shared" si="4"/>
        <v>2.3050758741199884E-3</v>
      </c>
      <c r="K31" s="182">
        <v>888148</v>
      </c>
      <c r="L31" s="179">
        <v>786281</v>
      </c>
      <c r="M31" s="180">
        <f t="shared" si="5"/>
        <v>0.88530402590559232</v>
      </c>
      <c r="N31" s="178">
        <v>865056</v>
      </c>
      <c r="O31" s="179">
        <v>725100</v>
      </c>
      <c r="P31" s="180">
        <f t="shared" si="6"/>
        <v>0.83821163022971923</v>
      </c>
      <c r="Q31" s="180">
        <f t="shared" si="7"/>
        <v>2.6694225576147756E-2</v>
      </c>
      <c r="R31" s="180">
        <f t="shared" si="8"/>
        <v>8.4375948145083424E-2</v>
      </c>
      <c r="S31" s="268">
        <f t="shared" si="9"/>
        <v>4.7092395675873089E-2</v>
      </c>
      <c r="T31" s="189"/>
      <c r="U31" s="189"/>
    </row>
    <row r="32" spans="1:21" ht="16.5" x14ac:dyDescent="0.3">
      <c r="A32" s="177" t="s">
        <v>89</v>
      </c>
      <c r="B32" s="178">
        <v>60150</v>
      </c>
      <c r="C32" s="179">
        <v>55663</v>
      </c>
      <c r="D32" s="180">
        <f t="shared" si="0"/>
        <v>0.92540315876974233</v>
      </c>
      <c r="E32" s="178">
        <v>51548</v>
      </c>
      <c r="F32" s="179">
        <v>46702</v>
      </c>
      <c r="G32" s="180">
        <f t="shared" si="1"/>
        <v>0.90599053309536748</v>
      </c>
      <c r="H32" s="180">
        <f t="shared" si="2"/>
        <v>0.16687359354388143</v>
      </c>
      <c r="I32" s="180">
        <f t="shared" si="3"/>
        <v>0.19187615091430765</v>
      </c>
      <c r="J32" s="268">
        <f t="shared" si="4"/>
        <v>1.941262567437485E-2</v>
      </c>
      <c r="K32" s="182">
        <v>678251</v>
      </c>
      <c r="L32" s="179">
        <v>571150</v>
      </c>
      <c r="M32" s="180">
        <f t="shared" si="5"/>
        <v>0.84209238172888801</v>
      </c>
      <c r="N32" s="178">
        <v>396208</v>
      </c>
      <c r="O32" s="179">
        <v>345243</v>
      </c>
      <c r="P32" s="180">
        <f t="shared" si="6"/>
        <v>0.87136806929693489</v>
      </c>
      <c r="Q32" s="180">
        <f t="shared" si="7"/>
        <v>0.71185589387392478</v>
      </c>
      <c r="R32" s="180">
        <f t="shared" si="8"/>
        <v>0.65434201417552273</v>
      </c>
      <c r="S32" s="268">
        <f t="shared" si="9"/>
        <v>-2.9275687568046882E-2</v>
      </c>
      <c r="T32" s="189"/>
      <c r="U32" s="189"/>
    </row>
    <row r="33" spans="1:21" ht="16.5" x14ac:dyDescent="0.3">
      <c r="A33" s="177" t="s">
        <v>90</v>
      </c>
      <c r="B33" s="178">
        <v>46164</v>
      </c>
      <c r="C33" s="179">
        <v>41602</v>
      </c>
      <c r="D33" s="180">
        <f t="shared" si="0"/>
        <v>0.90117840741703492</v>
      </c>
      <c r="E33" s="178">
        <v>49800</v>
      </c>
      <c r="F33" s="179">
        <v>43457</v>
      </c>
      <c r="G33" s="180">
        <f t="shared" si="1"/>
        <v>0.87263052208835346</v>
      </c>
      <c r="H33" s="180">
        <f t="shared" si="2"/>
        <v>-7.3012048192771073E-2</v>
      </c>
      <c r="I33" s="180">
        <f t="shared" si="3"/>
        <v>-4.2685873392088736E-2</v>
      </c>
      <c r="J33" s="268">
        <f t="shared" si="4"/>
        <v>2.8547885328681466E-2</v>
      </c>
      <c r="K33" s="182">
        <v>481230</v>
      </c>
      <c r="L33" s="179">
        <v>424336</v>
      </c>
      <c r="M33" s="180">
        <f t="shared" si="5"/>
        <v>0.88177378800157924</v>
      </c>
      <c r="N33" s="178">
        <v>475350</v>
      </c>
      <c r="O33" s="179">
        <v>420727</v>
      </c>
      <c r="P33" s="180">
        <f t="shared" si="6"/>
        <v>0.88508888187651202</v>
      </c>
      <c r="Q33" s="180">
        <f t="shared" si="7"/>
        <v>1.2369832754812293E-2</v>
      </c>
      <c r="R33" s="180">
        <f t="shared" si="8"/>
        <v>8.5780090177240975E-3</v>
      </c>
      <c r="S33" s="268">
        <f t="shared" si="9"/>
        <v>-3.3150938749327841E-3</v>
      </c>
      <c r="T33" s="189"/>
      <c r="U33" s="189"/>
    </row>
    <row r="34" spans="1:21" ht="16.5" x14ac:dyDescent="0.3">
      <c r="A34" s="177" t="s">
        <v>94</v>
      </c>
      <c r="B34" s="178">
        <v>28942</v>
      </c>
      <c r="C34" s="179">
        <v>25961</v>
      </c>
      <c r="D34" s="180">
        <f t="shared" si="0"/>
        <v>0.89700089834842101</v>
      </c>
      <c r="E34" s="178">
        <v>29837</v>
      </c>
      <c r="F34" s="179">
        <v>26545</v>
      </c>
      <c r="G34" s="180">
        <f t="shared" si="1"/>
        <v>0.88966719174179709</v>
      </c>
      <c r="H34" s="180">
        <f t="shared" si="2"/>
        <v>-2.9996313302275701E-2</v>
      </c>
      <c r="I34" s="180">
        <f t="shared" si="3"/>
        <v>-2.2000376718779413E-2</v>
      </c>
      <c r="J34" s="268">
        <f t="shared" si="4"/>
        <v>7.3337066066239132E-3</v>
      </c>
      <c r="K34" s="182">
        <v>337783</v>
      </c>
      <c r="L34" s="179">
        <v>286814</v>
      </c>
      <c r="M34" s="180">
        <f t="shared" si="5"/>
        <v>0.84910726709159434</v>
      </c>
      <c r="N34" s="178">
        <v>342682</v>
      </c>
      <c r="O34" s="179">
        <v>290660</v>
      </c>
      <c r="P34" s="180">
        <f t="shared" si="6"/>
        <v>0.8481916178848028</v>
      </c>
      <c r="Q34" s="180">
        <f t="shared" si="7"/>
        <v>-1.4296052900356626E-2</v>
      </c>
      <c r="R34" s="180">
        <f t="shared" si="8"/>
        <v>-1.3231954861349982E-2</v>
      </c>
      <c r="S34" s="268">
        <f t="shared" si="9"/>
        <v>9.1564920679154671E-4</v>
      </c>
      <c r="T34" s="189"/>
      <c r="U34" s="189"/>
    </row>
    <row r="35" spans="1:21" ht="16.5" x14ac:dyDescent="0.3">
      <c r="A35" s="177" t="s">
        <v>105</v>
      </c>
      <c r="B35" s="178">
        <v>22556</v>
      </c>
      <c r="C35" s="179">
        <v>20458</v>
      </c>
      <c r="D35" s="180">
        <f t="shared" si="0"/>
        <v>0.90698705444227701</v>
      </c>
      <c r="E35" s="178">
        <v>18258</v>
      </c>
      <c r="F35" s="179">
        <v>16269</v>
      </c>
      <c r="G35" s="180">
        <f t="shared" si="1"/>
        <v>0.89106145251396651</v>
      </c>
      <c r="H35" s="180">
        <f t="shared" si="2"/>
        <v>0.23540365867017199</v>
      </c>
      <c r="I35" s="180">
        <f t="shared" si="3"/>
        <v>0.25748355768639741</v>
      </c>
      <c r="J35" s="268">
        <f t="shared" si="4"/>
        <v>1.5925601928310495E-2</v>
      </c>
      <c r="K35" s="182">
        <v>184802</v>
      </c>
      <c r="L35" s="179">
        <v>165390</v>
      </c>
      <c r="M35" s="180">
        <f t="shared" si="5"/>
        <v>0.89495784677654999</v>
      </c>
      <c r="N35" s="178">
        <v>198550</v>
      </c>
      <c r="O35" s="179">
        <v>175441</v>
      </c>
      <c r="P35" s="180">
        <f t="shared" si="6"/>
        <v>0.88361118106270464</v>
      </c>
      <c r="Q35" s="180">
        <f t="shared" si="7"/>
        <v>-6.9242004532863222E-2</v>
      </c>
      <c r="R35" s="180">
        <f t="shared" si="8"/>
        <v>-5.7289915128162727E-2</v>
      </c>
      <c r="S35" s="268">
        <f t="shared" si="9"/>
        <v>1.134666571384535E-2</v>
      </c>
      <c r="T35" s="189"/>
      <c r="U35" s="189"/>
    </row>
    <row r="36" spans="1:21" ht="16.5" x14ac:dyDescent="0.3">
      <c r="A36" s="177" t="s">
        <v>106</v>
      </c>
      <c r="B36" s="178">
        <v>17484</v>
      </c>
      <c r="C36" s="179">
        <v>15039</v>
      </c>
      <c r="D36" s="180">
        <f t="shared" si="0"/>
        <v>0.86015785861358962</v>
      </c>
      <c r="E36" s="178">
        <v>14100</v>
      </c>
      <c r="F36" s="179">
        <v>11821</v>
      </c>
      <c r="G36" s="180">
        <f t="shared" si="1"/>
        <v>0.83836879432624112</v>
      </c>
      <c r="H36" s="180">
        <f t="shared" si="2"/>
        <v>0.24</v>
      </c>
      <c r="I36" s="180">
        <f t="shared" si="3"/>
        <v>0.27222739192961676</v>
      </c>
      <c r="J36" s="268">
        <f t="shared" si="4"/>
        <v>2.1789064287348503E-2</v>
      </c>
      <c r="K36" s="182">
        <v>196272</v>
      </c>
      <c r="L36" s="179">
        <v>162129</v>
      </c>
      <c r="M36" s="180">
        <f t="shared" si="5"/>
        <v>0.82604243091220342</v>
      </c>
      <c r="N36" s="178">
        <v>141000</v>
      </c>
      <c r="O36" s="179">
        <v>115165</v>
      </c>
      <c r="P36" s="180">
        <f t="shared" si="6"/>
        <v>0.8167730496453901</v>
      </c>
      <c r="Q36" s="180">
        <f t="shared" si="7"/>
        <v>0.3919999999999999</v>
      </c>
      <c r="R36" s="180">
        <f t="shared" si="8"/>
        <v>0.40779750792341418</v>
      </c>
      <c r="S36" s="268">
        <f t="shared" si="9"/>
        <v>9.2693812668133146E-3</v>
      </c>
      <c r="T36" s="189"/>
      <c r="U36" s="189"/>
    </row>
    <row r="37" spans="1:21" ht="16.5" x14ac:dyDescent="0.3">
      <c r="A37" s="177" t="s">
        <v>98</v>
      </c>
      <c r="B37" s="178">
        <v>14836</v>
      </c>
      <c r="C37" s="179">
        <v>11905</v>
      </c>
      <c r="D37" s="180">
        <f t="shared" si="0"/>
        <v>0.80244001078457805</v>
      </c>
      <c r="E37" s="178">
        <v>13320</v>
      </c>
      <c r="F37" s="179">
        <v>9338</v>
      </c>
      <c r="G37" s="180">
        <f t="shared" si="1"/>
        <v>0.70105105105105103</v>
      </c>
      <c r="H37" s="180">
        <f t="shared" si="2"/>
        <v>0.11381381381381384</v>
      </c>
      <c r="I37" s="180">
        <f t="shared" si="3"/>
        <v>0.27489826515313776</v>
      </c>
      <c r="J37" s="268">
        <f t="shared" si="4"/>
        <v>0.10138895973352702</v>
      </c>
      <c r="K37" s="182">
        <v>100580</v>
      </c>
      <c r="L37" s="179">
        <v>73296</v>
      </c>
      <c r="M37" s="180">
        <f t="shared" si="5"/>
        <v>0.72873334658977929</v>
      </c>
      <c r="N37" s="178">
        <v>75960</v>
      </c>
      <c r="O37" s="179">
        <v>52202</v>
      </c>
      <c r="P37" s="180">
        <f t="shared" si="6"/>
        <v>0.68723012111637705</v>
      </c>
      <c r="Q37" s="180">
        <f t="shared" si="7"/>
        <v>0.32411795681937861</v>
      </c>
      <c r="R37" s="180">
        <f t="shared" si="8"/>
        <v>0.40408413470748239</v>
      </c>
      <c r="S37" s="268">
        <f t="shared" si="9"/>
        <v>4.1503225473402239E-2</v>
      </c>
      <c r="T37" s="189"/>
      <c r="U37" s="189"/>
    </row>
    <row r="38" spans="1:21" ht="16.5" x14ac:dyDescent="0.3">
      <c r="A38" s="177" t="s">
        <v>451</v>
      </c>
      <c r="B38" s="178">
        <v>4024</v>
      </c>
      <c r="C38" s="179">
        <v>2366</v>
      </c>
      <c r="D38" s="180">
        <f t="shared" si="0"/>
        <v>0.58797216699801191</v>
      </c>
      <c r="E38" s="178">
        <v>2860</v>
      </c>
      <c r="F38" s="179">
        <v>1485</v>
      </c>
      <c r="G38" s="180">
        <f t="shared" si="1"/>
        <v>0.51923076923076927</v>
      </c>
      <c r="H38" s="180">
        <f t="shared" si="2"/>
        <v>0.406993006993007</v>
      </c>
      <c r="I38" s="180">
        <f t="shared" si="3"/>
        <v>0.59326599326599316</v>
      </c>
      <c r="J38" s="268">
        <f t="shared" si="4"/>
        <v>6.874139776724264E-2</v>
      </c>
      <c r="K38" s="182">
        <v>23074</v>
      </c>
      <c r="L38" s="179">
        <v>16870</v>
      </c>
      <c r="M38" s="180">
        <f t="shared" si="5"/>
        <v>0.73112594261939845</v>
      </c>
      <c r="N38" s="178">
        <v>2860</v>
      </c>
      <c r="O38" s="179">
        <v>1485</v>
      </c>
      <c r="P38" s="180">
        <f t="shared" si="6"/>
        <v>0.51923076923076927</v>
      </c>
      <c r="Q38" s="180">
        <f t="shared" si="7"/>
        <v>7.0678321678321669</v>
      </c>
      <c r="R38" s="180">
        <f t="shared" si="8"/>
        <v>10.36026936026936</v>
      </c>
      <c r="S38" s="268">
        <f t="shared" si="9"/>
        <v>0.21189517338862918</v>
      </c>
      <c r="T38" s="189"/>
      <c r="U38" s="189"/>
    </row>
    <row r="39" spans="1:21" ht="16.5" x14ac:dyDescent="0.3">
      <c r="A39" s="177" t="s">
        <v>88</v>
      </c>
      <c r="B39" s="178">
        <v>24</v>
      </c>
      <c r="C39" s="179">
        <v>0</v>
      </c>
      <c r="D39" s="180">
        <f t="shared" si="0"/>
        <v>0</v>
      </c>
      <c r="E39" s="178">
        <v>0</v>
      </c>
      <c r="F39" s="179">
        <v>0</v>
      </c>
      <c r="G39" s="180" t="str">
        <f t="shared" si="1"/>
        <v/>
      </c>
      <c r="H39" s="180" t="str">
        <f t="shared" si="2"/>
        <v/>
      </c>
      <c r="I39" s="180" t="str">
        <f t="shared" si="3"/>
        <v/>
      </c>
      <c r="J39" s="268" t="str">
        <f t="shared" si="4"/>
        <v/>
      </c>
      <c r="K39" s="182">
        <v>252</v>
      </c>
      <c r="L39" s="179">
        <v>0</v>
      </c>
      <c r="M39" s="180">
        <f t="shared" si="5"/>
        <v>0</v>
      </c>
      <c r="N39" s="178">
        <v>72</v>
      </c>
      <c r="O39" s="179">
        <v>0</v>
      </c>
      <c r="P39" s="180">
        <f t="shared" si="6"/>
        <v>0</v>
      </c>
      <c r="Q39" s="180">
        <f t="shared" si="7"/>
        <v>2.5</v>
      </c>
      <c r="R39" s="180" t="str">
        <f t="shared" si="8"/>
        <v/>
      </c>
      <c r="S39" s="268">
        <f t="shared" si="9"/>
        <v>0</v>
      </c>
    </row>
    <row r="40" spans="1:21" ht="16.5" x14ac:dyDescent="0.3">
      <c r="A40" s="177" t="s">
        <v>111</v>
      </c>
      <c r="B40" s="178">
        <v>0</v>
      </c>
      <c r="C40" s="179">
        <v>0</v>
      </c>
      <c r="D40" s="180" t="str">
        <f t="shared" si="0"/>
        <v/>
      </c>
      <c r="E40" s="178">
        <v>0</v>
      </c>
      <c r="F40" s="179">
        <v>0</v>
      </c>
      <c r="G40" s="180" t="str">
        <f t="shared" si="1"/>
        <v/>
      </c>
      <c r="H40" s="180" t="str">
        <f t="shared" si="2"/>
        <v/>
      </c>
      <c r="I40" s="180" t="str">
        <f t="shared" si="3"/>
        <v/>
      </c>
      <c r="J40" s="268" t="str">
        <f t="shared" si="4"/>
        <v/>
      </c>
      <c r="K40" s="182">
        <v>1843</v>
      </c>
      <c r="L40" s="179">
        <v>1777</v>
      </c>
      <c r="M40" s="180">
        <f t="shared" si="5"/>
        <v>0.96418882257189364</v>
      </c>
      <c r="N40" s="178">
        <v>0</v>
      </c>
      <c r="O40" s="179">
        <v>0</v>
      </c>
      <c r="P40" s="180" t="str">
        <f t="shared" si="6"/>
        <v/>
      </c>
      <c r="Q40" s="180" t="str">
        <f t="shared" si="7"/>
        <v/>
      </c>
      <c r="R40" s="180" t="str">
        <f t="shared" si="8"/>
        <v/>
      </c>
      <c r="S40" s="268" t="str">
        <f t="shared" si="9"/>
        <v/>
      </c>
    </row>
    <row r="41" spans="1:21" ht="16.5" x14ac:dyDescent="0.3">
      <c r="A41" s="177" t="s">
        <v>404</v>
      </c>
      <c r="B41" s="178">
        <v>0</v>
      </c>
      <c r="C41" s="179">
        <v>0</v>
      </c>
      <c r="D41" s="180" t="str">
        <f t="shared" si="0"/>
        <v/>
      </c>
      <c r="E41" s="178">
        <v>0</v>
      </c>
      <c r="F41" s="179">
        <v>0</v>
      </c>
      <c r="G41" s="180" t="str">
        <f t="shared" si="1"/>
        <v/>
      </c>
      <c r="H41" s="180" t="str">
        <f t="shared" si="2"/>
        <v/>
      </c>
      <c r="I41" s="180" t="str">
        <f t="shared" si="3"/>
        <v/>
      </c>
      <c r="J41" s="268" t="str">
        <f t="shared" si="4"/>
        <v/>
      </c>
      <c r="K41" s="182">
        <v>0</v>
      </c>
      <c r="L41" s="179">
        <v>0</v>
      </c>
      <c r="M41" s="180" t="str">
        <f t="shared" si="5"/>
        <v/>
      </c>
      <c r="N41" s="178">
        <v>3080</v>
      </c>
      <c r="O41" s="179">
        <v>1189</v>
      </c>
      <c r="P41" s="180">
        <f t="shared" si="6"/>
        <v>0.38603896103896101</v>
      </c>
      <c r="Q41" s="180">
        <f t="shared" si="7"/>
        <v>-1</v>
      </c>
      <c r="R41" s="180">
        <f t="shared" si="8"/>
        <v>-1</v>
      </c>
      <c r="S41" s="268" t="str">
        <f t="shared" si="9"/>
        <v/>
      </c>
    </row>
    <row r="42" spans="1:21" ht="16.5" x14ac:dyDescent="0.3">
      <c r="A42" s="177" t="s">
        <v>464</v>
      </c>
      <c r="B42" s="178">
        <v>0</v>
      </c>
      <c r="C42" s="179">
        <v>0</v>
      </c>
      <c r="D42" s="180" t="str">
        <f t="shared" si="0"/>
        <v/>
      </c>
      <c r="E42" s="178">
        <v>0</v>
      </c>
      <c r="F42" s="179">
        <v>0</v>
      </c>
      <c r="G42" s="180" t="str">
        <f t="shared" si="1"/>
        <v/>
      </c>
      <c r="H42" s="180" t="str">
        <f t="shared" si="2"/>
        <v/>
      </c>
      <c r="I42" s="180" t="str">
        <f t="shared" si="3"/>
        <v/>
      </c>
      <c r="J42" s="268" t="str">
        <f t="shared" si="4"/>
        <v/>
      </c>
      <c r="K42" s="182">
        <v>80</v>
      </c>
      <c r="L42" s="179">
        <v>79</v>
      </c>
      <c r="M42" s="180">
        <f t="shared" si="5"/>
        <v>0.98750000000000004</v>
      </c>
      <c r="N42" s="178">
        <v>0</v>
      </c>
      <c r="O42" s="179">
        <v>0</v>
      </c>
      <c r="P42" s="180" t="str">
        <f t="shared" si="6"/>
        <v/>
      </c>
      <c r="Q42" s="180" t="str">
        <f t="shared" si="7"/>
        <v/>
      </c>
      <c r="R42" s="180" t="str">
        <f t="shared" si="8"/>
        <v/>
      </c>
      <c r="S42" s="268" t="str">
        <f t="shared" si="9"/>
        <v/>
      </c>
    </row>
    <row r="43" spans="1:21" ht="16.5" x14ac:dyDescent="0.3">
      <c r="A43" s="177" t="s">
        <v>453</v>
      </c>
      <c r="B43" s="178">
        <v>0</v>
      </c>
      <c r="C43" s="179">
        <v>0</v>
      </c>
      <c r="D43" s="180" t="str">
        <f t="shared" si="0"/>
        <v/>
      </c>
      <c r="E43" s="178">
        <v>0</v>
      </c>
      <c r="F43" s="179">
        <v>0</v>
      </c>
      <c r="G43" s="180" t="str">
        <f t="shared" si="1"/>
        <v/>
      </c>
      <c r="H43" s="180" t="str">
        <f t="shared" si="2"/>
        <v/>
      </c>
      <c r="I43" s="180" t="str">
        <f t="shared" si="3"/>
        <v/>
      </c>
      <c r="J43" s="268" t="str">
        <f t="shared" si="4"/>
        <v/>
      </c>
      <c r="K43" s="182">
        <v>0</v>
      </c>
      <c r="L43" s="179">
        <v>0</v>
      </c>
      <c r="M43" s="180" t="str">
        <f t="shared" si="5"/>
        <v/>
      </c>
      <c r="N43" s="178">
        <v>88</v>
      </c>
      <c r="O43" s="179">
        <v>0</v>
      </c>
      <c r="P43" s="180">
        <f t="shared" si="6"/>
        <v>0</v>
      </c>
      <c r="Q43" s="180">
        <f t="shared" si="7"/>
        <v>-1</v>
      </c>
      <c r="R43" s="180" t="str">
        <f t="shared" si="8"/>
        <v/>
      </c>
      <c r="S43" s="268" t="str">
        <f t="shared" si="9"/>
        <v/>
      </c>
    </row>
    <row r="44" spans="1:21" ht="16.5" x14ac:dyDescent="0.3">
      <c r="A44" s="177" t="s">
        <v>467</v>
      </c>
      <c r="B44" s="178">
        <v>0</v>
      </c>
      <c r="C44" s="179">
        <v>0</v>
      </c>
      <c r="D44" s="180" t="str">
        <f t="shared" si="0"/>
        <v/>
      </c>
      <c r="E44" s="178">
        <v>0</v>
      </c>
      <c r="F44" s="179">
        <v>0</v>
      </c>
      <c r="G44" s="180" t="str">
        <f t="shared" si="1"/>
        <v/>
      </c>
      <c r="H44" s="180" t="str">
        <f t="shared" si="2"/>
        <v/>
      </c>
      <c r="I44" s="180" t="str">
        <f t="shared" si="3"/>
        <v/>
      </c>
      <c r="J44" s="268" t="str">
        <f t="shared" si="4"/>
        <v/>
      </c>
      <c r="K44" s="182">
        <v>54</v>
      </c>
      <c r="L44" s="179">
        <v>0</v>
      </c>
      <c r="M44" s="180">
        <f t="shared" si="5"/>
        <v>0</v>
      </c>
      <c r="N44" s="178">
        <v>0</v>
      </c>
      <c r="O44" s="179">
        <v>0</v>
      </c>
      <c r="P44" s="180" t="str">
        <f t="shared" si="6"/>
        <v/>
      </c>
      <c r="Q44" s="180" t="str">
        <f t="shared" si="7"/>
        <v/>
      </c>
      <c r="R44" s="180" t="str">
        <f t="shared" si="8"/>
        <v/>
      </c>
      <c r="S44" s="268" t="str">
        <f t="shared" si="9"/>
        <v/>
      </c>
    </row>
    <row r="45" spans="1:21" ht="16.5" x14ac:dyDescent="0.3">
      <c r="A45" s="177" t="s">
        <v>450</v>
      </c>
      <c r="B45" s="178">
        <v>0</v>
      </c>
      <c r="C45" s="179">
        <v>0</v>
      </c>
      <c r="D45" s="180" t="str">
        <f t="shared" si="0"/>
        <v/>
      </c>
      <c r="E45" s="178">
        <v>0</v>
      </c>
      <c r="F45" s="179">
        <v>0</v>
      </c>
      <c r="G45" s="180" t="str">
        <f t="shared" si="1"/>
        <v/>
      </c>
      <c r="H45" s="180" t="str">
        <f t="shared" si="2"/>
        <v/>
      </c>
      <c r="I45" s="180" t="str">
        <f t="shared" si="3"/>
        <v/>
      </c>
      <c r="J45" s="268" t="str">
        <f t="shared" si="4"/>
        <v/>
      </c>
      <c r="K45" s="182">
        <v>0</v>
      </c>
      <c r="L45" s="179">
        <v>0</v>
      </c>
      <c r="M45" s="180" t="str">
        <f t="shared" si="5"/>
        <v/>
      </c>
      <c r="N45" s="178">
        <v>80</v>
      </c>
      <c r="O45" s="179">
        <v>68</v>
      </c>
      <c r="P45" s="180">
        <f t="shared" si="6"/>
        <v>0.85</v>
      </c>
      <c r="Q45" s="180">
        <f t="shared" si="7"/>
        <v>-1</v>
      </c>
      <c r="R45" s="180">
        <f t="shared" si="8"/>
        <v>-1</v>
      </c>
      <c r="S45" s="268" t="str">
        <f t="shared" si="9"/>
        <v/>
      </c>
    </row>
    <row r="46" spans="1:21" ht="16.5" x14ac:dyDescent="0.3">
      <c r="A46" s="177" t="s">
        <v>608</v>
      </c>
      <c r="B46" s="178">
        <v>0</v>
      </c>
      <c r="C46" s="179">
        <v>0</v>
      </c>
      <c r="D46" s="180" t="str">
        <f t="shared" si="0"/>
        <v/>
      </c>
      <c r="E46" s="178">
        <v>0</v>
      </c>
      <c r="F46" s="179">
        <v>0</v>
      </c>
      <c r="G46" s="180" t="str">
        <f t="shared" si="1"/>
        <v/>
      </c>
      <c r="H46" s="180" t="str">
        <f t="shared" si="2"/>
        <v/>
      </c>
      <c r="I46" s="180" t="str">
        <f t="shared" si="3"/>
        <v/>
      </c>
      <c r="J46" s="268" t="str">
        <f t="shared" si="4"/>
        <v/>
      </c>
      <c r="K46" s="182">
        <v>3264</v>
      </c>
      <c r="L46" s="179">
        <v>0</v>
      </c>
      <c r="M46" s="180">
        <f t="shared" si="5"/>
        <v>0</v>
      </c>
      <c r="N46" s="178">
        <v>0</v>
      </c>
      <c r="O46" s="179">
        <v>0</v>
      </c>
      <c r="P46" s="180" t="str">
        <f t="shared" si="6"/>
        <v/>
      </c>
      <c r="Q46" s="180" t="str">
        <f t="shared" si="7"/>
        <v/>
      </c>
      <c r="R46" s="180" t="str">
        <f t="shared" si="8"/>
        <v/>
      </c>
      <c r="S46" s="268" t="str">
        <f t="shared" si="9"/>
        <v/>
      </c>
    </row>
    <row r="47" spans="1:21" ht="16.5" x14ac:dyDescent="0.3">
      <c r="A47" s="177" t="s">
        <v>402</v>
      </c>
      <c r="B47" s="178">
        <v>0</v>
      </c>
      <c r="C47" s="179">
        <v>0</v>
      </c>
      <c r="D47" s="180" t="str">
        <f t="shared" si="0"/>
        <v/>
      </c>
      <c r="E47" s="178">
        <v>0</v>
      </c>
      <c r="F47" s="179">
        <v>0</v>
      </c>
      <c r="G47" s="180" t="str">
        <f t="shared" si="1"/>
        <v/>
      </c>
      <c r="H47" s="180"/>
      <c r="I47" s="180"/>
      <c r="J47" s="268" t="str">
        <f t="shared" si="4"/>
        <v/>
      </c>
      <c r="K47" s="182">
        <v>0</v>
      </c>
      <c r="L47" s="179">
        <v>0</v>
      </c>
      <c r="M47" s="180" t="str">
        <f t="shared" si="5"/>
        <v/>
      </c>
      <c r="N47" s="178">
        <v>80</v>
      </c>
      <c r="O47" s="179">
        <v>50</v>
      </c>
      <c r="P47" s="180">
        <f t="shared" si="6"/>
        <v>0.625</v>
      </c>
      <c r="Q47" s="180">
        <f t="shared" si="7"/>
        <v>-1</v>
      </c>
      <c r="R47" s="180">
        <f t="shared" si="8"/>
        <v>-1</v>
      </c>
      <c r="S47" s="268" t="str">
        <f t="shared" si="9"/>
        <v/>
      </c>
    </row>
    <row r="48" spans="1:21" ht="16.5" x14ac:dyDescent="0.3">
      <c r="A48" s="177" t="s">
        <v>465</v>
      </c>
      <c r="B48" s="178">
        <v>0</v>
      </c>
      <c r="C48" s="179">
        <v>0</v>
      </c>
      <c r="D48" s="180" t="str">
        <f t="shared" si="0"/>
        <v/>
      </c>
      <c r="E48" s="178">
        <v>0</v>
      </c>
      <c r="F48" s="179">
        <v>0</v>
      </c>
      <c r="G48" s="180" t="str">
        <f t="shared" si="1"/>
        <v/>
      </c>
      <c r="H48" s="180"/>
      <c r="I48" s="180"/>
      <c r="J48" s="268" t="str">
        <f t="shared" si="4"/>
        <v/>
      </c>
      <c r="K48" s="182">
        <v>0</v>
      </c>
      <c r="L48" s="179">
        <v>0</v>
      </c>
      <c r="M48" s="180" t="str">
        <f t="shared" si="5"/>
        <v/>
      </c>
      <c r="N48" s="178">
        <v>80</v>
      </c>
      <c r="O48" s="179">
        <v>14</v>
      </c>
      <c r="P48" s="180">
        <f t="shared" si="6"/>
        <v>0.17499999999999999</v>
      </c>
      <c r="Q48" s="180">
        <f t="shared" si="7"/>
        <v>-1</v>
      </c>
      <c r="R48" s="180">
        <f t="shared" si="8"/>
        <v>-1</v>
      </c>
      <c r="S48" s="268" t="str">
        <f t="shared" si="9"/>
        <v/>
      </c>
    </row>
    <row r="49" spans="1:19" ht="16.5" x14ac:dyDescent="0.3">
      <c r="A49" s="177" t="s">
        <v>461</v>
      </c>
      <c r="B49" s="178">
        <v>0</v>
      </c>
      <c r="C49" s="179">
        <v>0</v>
      </c>
      <c r="D49" s="180" t="str">
        <f t="shared" si="0"/>
        <v/>
      </c>
      <c r="E49" s="178">
        <v>0</v>
      </c>
      <c r="F49" s="179">
        <v>0</v>
      </c>
      <c r="G49" s="180" t="str">
        <f t="shared" si="1"/>
        <v/>
      </c>
      <c r="H49" s="180"/>
      <c r="I49" s="180"/>
      <c r="J49" s="268" t="str">
        <f t="shared" si="4"/>
        <v/>
      </c>
      <c r="K49" s="182">
        <v>0</v>
      </c>
      <c r="L49" s="179">
        <v>0</v>
      </c>
      <c r="M49" s="180" t="str">
        <f t="shared" si="5"/>
        <v/>
      </c>
      <c r="N49" s="178">
        <v>68</v>
      </c>
      <c r="O49" s="179">
        <v>0</v>
      </c>
      <c r="P49" s="180">
        <f t="shared" si="6"/>
        <v>0</v>
      </c>
      <c r="Q49" s="180">
        <f t="shared" si="7"/>
        <v>-1</v>
      </c>
      <c r="R49" s="180" t="str">
        <f t="shared" si="8"/>
        <v/>
      </c>
      <c r="S49" s="268" t="str">
        <f t="shared" si="9"/>
        <v/>
      </c>
    </row>
    <row r="50" spans="1:19" ht="16.5" x14ac:dyDescent="0.3">
      <c r="A50" s="177" t="s">
        <v>468</v>
      </c>
      <c r="B50" s="178">
        <v>0</v>
      </c>
      <c r="C50" s="179">
        <v>0</v>
      </c>
      <c r="D50" s="180" t="str">
        <f t="shared" si="0"/>
        <v/>
      </c>
      <c r="E50" s="178">
        <v>0</v>
      </c>
      <c r="F50" s="179">
        <v>0</v>
      </c>
      <c r="G50" s="180" t="str">
        <f t="shared" si="1"/>
        <v/>
      </c>
      <c r="H50" s="180" t="str">
        <f t="shared" si="2"/>
        <v/>
      </c>
      <c r="I50" s="180" t="str">
        <f t="shared" si="3"/>
        <v/>
      </c>
      <c r="J50" s="268" t="str">
        <f t="shared" si="4"/>
        <v/>
      </c>
      <c r="K50" s="182">
        <v>0</v>
      </c>
      <c r="L50" s="179">
        <v>0</v>
      </c>
      <c r="M50" s="180" t="str">
        <f t="shared" si="5"/>
        <v/>
      </c>
      <c r="N50" s="178">
        <v>200</v>
      </c>
      <c r="O50" s="179">
        <v>85</v>
      </c>
      <c r="P50" s="180">
        <f t="shared" si="6"/>
        <v>0.42499999999999999</v>
      </c>
      <c r="Q50" s="180">
        <f t="shared" si="7"/>
        <v>-1</v>
      </c>
      <c r="R50" s="180">
        <f t="shared" si="8"/>
        <v>-1</v>
      </c>
      <c r="S50" s="268" t="str">
        <f t="shared" si="9"/>
        <v/>
      </c>
    </row>
    <row r="51" spans="1:19" ht="17.25" thickBot="1" x14ac:dyDescent="0.35">
      <c r="A51" s="177" t="s">
        <v>103</v>
      </c>
      <c r="B51" s="178">
        <v>0</v>
      </c>
      <c r="C51" s="179">
        <v>0</v>
      </c>
      <c r="D51" s="180" t="str">
        <f t="shared" si="0"/>
        <v/>
      </c>
      <c r="E51" s="178">
        <v>10728</v>
      </c>
      <c r="F51" s="179">
        <v>9568</v>
      </c>
      <c r="G51" s="180">
        <f t="shared" si="1"/>
        <v>0.89187173750932136</v>
      </c>
      <c r="H51" s="180">
        <f t="shared" si="2"/>
        <v>-1</v>
      </c>
      <c r="I51" s="180">
        <f t="shared" si="3"/>
        <v>-1</v>
      </c>
      <c r="J51" s="268" t="str">
        <f t="shared" si="4"/>
        <v/>
      </c>
      <c r="K51" s="182">
        <v>87138</v>
      </c>
      <c r="L51" s="179">
        <v>72812</v>
      </c>
      <c r="M51" s="180">
        <f t="shared" si="5"/>
        <v>0.83559411508182424</v>
      </c>
      <c r="N51" s="178">
        <v>124464</v>
      </c>
      <c r="O51" s="179">
        <v>100428</v>
      </c>
      <c r="P51" s="180">
        <f t="shared" si="6"/>
        <v>0.80688391824141925</v>
      </c>
      <c r="Q51" s="180">
        <f t="shared" si="7"/>
        <v>-0.29989394523717705</v>
      </c>
      <c r="R51" s="180">
        <f t="shared" si="8"/>
        <v>-0.27498307244991438</v>
      </c>
      <c r="S51" s="268">
        <f t="shared" si="9"/>
        <v>2.8710196840404989E-2</v>
      </c>
    </row>
    <row r="52" spans="1:19" ht="15.75" thickTop="1" x14ac:dyDescent="0.25">
      <c r="A52" s="224" t="s">
        <v>379</v>
      </c>
      <c r="B52" s="225">
        <v>405633</v>
      </c>
      <c r="C52" s="226">
        <v>322116</v>
      </c>
      <c r="D52" s="227">
        <f t="shared" si="0"/>
        <v>0.79410698833674775</v>
      </c>
      <c r="E52" s="225">
        <v>443599</v>
      </c>
      <c r="F52" s="226">
        <v>353320</v>
      </c>
      <c r="G52" s="227">
        <f t="shared" si="1"/>
        <v>0.79648511380774079</v>
      </c>
      <c r="H52" s="227">
        <f t="shared" si="2"/>
        <v>-8.5586306551637903E-2</v>
      </c>
      <c r="I52" s="227">
        <f t="shared" si="3"/>
        <v>-8.83165402468018E-2</v>
      </c>
      <c r="J52" s="271">
        <f t="shared" si="4"/>
        <v>-2.3781254709930311E-3</v>
      </c>
      <c r="K52" s="228">
        <v>5055983</v>
      </c>
      <c r="L52" s="226">
        <v>4003754</v>
      </c>
      <c r="M52" s="227">
        <f t="shared" si="5"/>
        <v>0.79188438726949828</v>
      </c>
      <c r="N52" s="225">
        <v>4920384</v>
      </c>
      <c r="O52" s="226">
        <v>4003103</v>
      </c>
      <c r="P52" s="227">
        <f t="shared" si="6"/>
        <v>0.81357532257644927</v>
      </c>
      <c r="Q52" s="227">
        <f t="shared" si="7"/>
        <v>2.7558621440928244E-2</v>
      </c>
      <c r="R52" s="227">
        <f t="shared" si="8"/>
        <v>1.6262384455267842E-4</v>
      </c>
      <c r="S52" s="271">
        <f t="shared" si="9"/>
        <v>-2.1690935306950987E-2</v>
      </c>
    </row>
    <row r="53" spans="1:19" ht="16.5" x14ac:dyDescent="0.3">
      <c r="A53" s="177" t="s">
        <v>84</v>
      </c>
      <c r="B53" s="178">
        <v>118660</v>
      </c>
      <c r="C53" s="179">
        <v>101374</v>
      </c>
      <c r="D53" s="180">
        <f t="shared" si="0"/>
        <v>0.85432327658857243</v>
      </c>
      <c r="E53" s="178">
        <v>128519</v>
      </c>
      <c r="F53" s="179">
        <v>110345</v>
      </c>
      <c r="G53" s="180">
        <f t="shared" si="1"/>
        <v>0.85858900240431379</v>
      </c>
      <c r="H53" s="180">
        <f t="shared" si="2"/>
        <v>-7.6712392720142519E-2</v>
      </c>
      <c r="I53" s="180">
        <f t="shared" si="3"/>
        <v>-8.129956046943676E-2</v>
      </c>
      <c r="J53" s="268">
        <f t="shared" si="4"/>
        <v>-4.2657258157413613E-3</v>
      </c>
      <c r="K53" s="182">
        <v>1639685</v>
      </c>
      <c r="L53" s="179">
        <v>1388137</v>
      </c>
      <c r="M53" s="180">
        <f t="shared" si="5"/>
        <v>0.8465876067659337</v>
      </c>
      <c r="N53" s="178">
        <v>1447902</v>
      </c>
      <c r="O53" s="179">
        <v>1270777</v>
      </c>
      <c r="P53" s="180">
        <f t="shared" si="6"/>
        <v>0.87766782558488077</v>
      </c>
      <c r="Q53" s="180">
        <f t="shared" si="7"/>
        <v>0.13245578775359101</v>
      </c>
      <c r="R53" s="180">
        <f t="shared" si="8"/>
        <v>9.2352946268306813E-2</v>
      </c>
      <c r="S53" s="268">
        <f t="shared" si="9"/>
        <v>-3.108021881894707E-2</v>
      </c>
    </row>
    <row r="54" spans="1:19" ht="16.5" x14ac:dyDescent="0.3">
      <c r="A54" s="177" t="s">
        <v>86</v>
      </c>
      <c r="B54" s="178">
        <v>83640</v>
      </c>
      <c r="C54" s="179">
        <v>56774</v>
      </c>
      <c r="D54" s="180">
        <f t="shared" si="0"/>
        <v>0.67879005260640846</v>
      </c>
      <c r="E54" s="178">
        <v>76860</v>
      </c>
      <c r="F54" s="179">
        <v>58115</v>
      </c>
      <c r="G54" s="180">
        <f t="shared" si="1"/>
        <v>0.75611501431173567</v>
      </c>
      <c r="H54" s="180">
        <f t="shared" si="2"/>
        <v>8.8212334113973556E-2</v>
      </c>
      <c r="I54" s="180">
        <f t="shared" si="3"/>
        <v>-2.3074937623677183E-2</v>
      </c>
      <c r="J54" s="268">
        <f t="shared" si="4"/>
        <v>-7.7324961705327211E-2</v>
      </c>
      <c r="K54" s="182">
        <v>862384</v>
      </c>
      <c r="L54" s="179">
        <v>664486</v>
      </c>
      <c r="M54" s="180">
        <f t="shared" si="5"/>
        <v>0.77052218037440401</v>
      </c>
      <c r="N54" s="178">
        <v>823350</v>
      </c>
      <c r="O54" s="179">
        <v>666747</v>
      </c>
      <c r="P54" s="180">
        <f t="shared" si="6"/>
        <v>0.80979777737292769</v>
      </c>
      <c r="Q54" s="180">
        <f t="shared" si="7"/>
        <v>4.7408756907754812E-2</v>
      </c>
      <c r="R54" s="180">
        <f t="shared" si="8"/>
        <v>-3.3910913734894743E-3</v>
      </c>
      <c r="S54" s="268">
        <f t="shared" si="9"/>
        <v>-3.9275596998523676E-2</v>
      </c>
    </row>
    <row r="55" spans="1:19" ht="16.5" x14ac:dyDescent="0.3">
      <c r="A55" s="177" t="s">
        <v>93</v>
      </c>
      <c r="B55" s="178">
        <v>41490</v>
      </c>
      <c r="C55" s="179">
        <v>35416</v>
      </c>
      <c r="D55" s="180">
        <f t="shared" si="0"/>
        <v>0.85360327789828871</v>
      </c>
      <c r="E55" s="178">
        <v>36588</v>
      </c>
      <c r="F55" s="179">
        <v>29725</v>
      </c>
      <c r="G55" s="180">
        <f t="shared" si="1"/>
        <v>0.81242483874494364</v>
      </c>
      <c r="H55" s="180">
        <f t="shared" si="2"/>
        <v>0.13397835355854371</v>
      </c>
      <c r="I55" s="180">
        <f t="shared" si="3"/>
        <v>0.19145500420521455</v>
      </c>
      <c r="J55" s="268">
        <f t="shared" si="4"/>
        <v>4.117843915334507E-2</v>
      </c>
      <c r="K55" s="182">
        <v>488043</v>
      </c>
      <c r="L55" s="179">
        <v>400595</v>
      </c>
      <c r="M55" s="180">
        <f t="shared" si="5"/>
        <v>0.82081906717235986</v>
      </c>
      <c r="N55" s="178">
        <v>423346</v>
      </c>
      <c r="O55" s="179">
        <v>351651</v>
      </c>
      <c r="P55" s="180">
        <f t="shared" si="6"/>
        <v>0.83064679954458054</v>
      </c>
      <c r="Q55" s="180">
        <f t="shared" si="7"/>
        <v>0.15282298639883218</v>
      </c>
      <c r="R55" s="180">
        <f t="shared" si="8"/>
        <v>0.13918345177462887</v>
      </c>
      <c r="S55" s="268">
        <f t="shared" si="9"/>
        <v>-9.8277323722206766E-3</v>
      </c>
    </row>
    <row r="56" spans="1:19" ht="16.5" x14ac:dyDescent="0.3">
      <c r="A56" s="177" t="s">
        <v>88</v>
      </c>
      <c r="B56" s="178">
        <v>34428</v>
      </c>
      <c r="C56" s="179">
        <v>27964</v>
      </c>
      <c r="D56" s="180">
        <f t="shared" si="0"/>
        <v>0.8122458464040897</v>
      </c>
      <c r="E56" s="178">
        <v>33960</v>
      </c>
      <c r="F56" s="179">
        <v>27284</v>
      </c>
      <c r="G56" s="180">
        <f t="shared" si="1"/>
        <v>0.80341578327444052</v>
      </c>
      <c r="H56" s="180">
        <f t="shared" si="2"/>
        <v>1.3780918727915203E-2</v>
      </c>
      <c r="I56" s="180">
        <f t="shared" si="3"/>
        <v>2.4923031813517182E-2</v>
      </c>
      <c r="J56" s="268">
        <f t="shared" si="4"/>
        <v>8.8300631296491794E-3</v>
      </c>
      <c r="K56" s="182">
        <v>493627</v>
      </c>
      <c r="L56" s="179">
        <v>402146</v>
      </c>
      <c r="M56" s="180">
        <f t="shared" si="5"/>
        <v>0.81467585849234336</v>
      </c>
      <c r="N56" s="178">
        <v>493488</v>
      </c>
      <c r="O56" s="179">
        <v>411480</v>
      </c>
      <c r="P56" s="180">
        <f t="shared" si="6"/>
        <v>0.83381966734753432</v>
      </c>
      <c r="Q56" s="180">
        <f t="shared" si="7"/>
        <v>2.816684498914146E-4</v>
      </c>
      <c r="R56" s="180">
        <f t="shared" si="8"/>
        <v>-2.268397005929812E-2</v>
      </c>
      <c r="S56" s="268">
        <f t="shared" si="9"/>
        <v>-1.9143808855190958E-2</v>
      </c>
    </row>
    <row r="57" spans="1:19" ht="16.5" x14ac:dyDescent="0.3">
      <c r="A57" s="177" t="s">
        <v>96</v>
      </c>
      <c r="B57" s="178">
        <v>32112</v>
      </c>
      <c r="C57" s="179">
        <v>26540</v>
      </c>
      <c r="D57" s="180">
        <f t="shared" si="0"/>
        <v>0.82648231190832089</v>
      </c>
      <c r="E57" s="178">
        <v>31174</v>
      </c>
      <c r="F57" s="179">
        <v>26782</v>
      </c>
      <c r="G57" s="180">
        <f t="shared" si="1"/>
        <v>0.85911336370051972</v>
      </c>
      <c r="H57" s="180">
        <f t="shared" si="2"/>
        <v>3.00891768781677E-2</v>
      </c>
      <c r="I57" s="180">
        <f t="shared" si="3"/>
        <v>-9.0359196475244818E-3</v>
      </c>
      <c r="J57" s="268">
        <f t="shared" si="4"/>
        <v>-3.2631051792198829E-2</v>
      </c>
      <c r="K57" s="182">
        <v>396751</v>
      </c>
      <c r="L57" s="179">
        <v>330063</v>
      </c>
      <c r="M57" s="180">
        <f t="shared" si="5"/>
        <v>0.83191472737308791</v>
      </c>
      <c r="N57" s="178">
        <v>384185</v>
      </c>
      <c r="O57" s="179">
        <v>327271</v>
      </c>
      <c r="P57" s="180">
        <f t="shared" si="6"/>
        <v>0.85185782891055095</v>
      </c>
      <c r="Q57" s="180">
        <f t="shared" si="7"/>
        <v>3.2708200476333049E-2</v>
      </c>
      <c r="R57" s="180">
        <f t="shared" si="8"/>
        <v>8.5311561366574473E-3</v>
      </c>
      <c r="S57" s="268">
        <f t="shared" si="9"/>
        <v>-1.9943101537463037E-2</v>
      </c>
    </row>
    <row r="58" spans="1:19" ht="16.5" x14ac:dyDescent="0.3">
      <c r="A58" s="177" t="s">
        <v>99</v>
      </c>
      <c r="B58" s="178">
        <v>24977</v>
      </c>
      <c r="C58" s="179">
        <v>18566</v>
      </c>
      <c r="D58" s="180">
        <f t="shared" si="0"/>
        <v>0.74332385794931333</v>
      </c>
      <c r="E58" s="178">
        <v>36000</v>
      </c>
      <c r="F58" s="179">
        <v>25528</v>
      </c>
      <c r="G58" s="180">
        <f t="shared" si="1"/>
        <v>0.70911111111111114</v>
      </c>
      <c r="H58" s="180">
        <f t="shared" si="2"/>
        <v>-0.30619444444444444</v>
      </c>
      <c r="I58" s="180">
        <f t="shared" si="3"/>
        <v>-0.27272015042306486</v>
      </c>
      <c r="J58" s="268">
        <f t="shared" si="4"/>
        <v>3.421274683820219E-2</v>
      </c>
      <c r="K58" s="182">
        <v>351433</v>
      </c>
      <c r="L58" s="179">
        <v>219026</v>
      </c>
      <c r="M58" s="180">
        <f t="shared" si="5"/>
        <v>0.62323686164930447</v>
      </c>
      <c r="N58" s="178">
        <v>299376</v>
      </c>
      <c r="O58" s="179">
        <v>195833</v>
      </c>
      <c r="P58" s="180">
        <f t="shared" si="6"/>
        <v>0.6541372721928278</v>
      </c>
      <c r="Q58" s="180">
        <f t="shared" si="7"/>
        <v>0.1738850141627919</v>
      </c>
      <c r="R58" s="180">
        <f t="shared" si="8"/>
        <v>0.11843254201283737</v>
      </c>
      <c r="S58" s="268">
        <f t="shared" si="9"/>
        <v>-3.0900410543523327E-2</v>
      </c>
    </row>
    <row r="59" spans="1:19" ht="16.5" x14ac:dyDescent="0.3">
      <c r="A59" s="177" t="s">
        <v>98</v>
      </c>
      <c r="B59" s="178">
        <v>24424</v>
      </c>
      <c r="C59" s="179">
        <v>18395</v>
      </c>
      <c r="D59" s="180">
        <f t="shared" si="0"/>
        <v>0.75315263675073696</v>
      </c>
      <c r="E59" s="178">
        <v>19108</v>
      </c>
      <c r="F59" s="179">
        <v>13592</v>
      </c>
      <c r="G59" s="180">
        <f t="shared" si="1"/>
        <v>0.71132509943479172</v>
      </c>
      <c r="H59" s="180">
        <f t="shared" si="2"/>
        <v>0.27820808038517897</v>
      </c>
      <c r="I59" s="180">
        <f t="shared" si="3"/>
        <v>0.35336962919364323</v>
      </c>
      <c r="J59" s="268">
        <f t="shared" si="4"/>
        <v>4.182753731594524E-2</v>
      </c>
      <c r="K59" s="182">
        <v>250724</v>
      </c>
      <c r="L59" s="179">
        <v>172935</v>
      </c>
      <c r="M59" s="180">
        <f t="shared" si="5"/>
        <v>0.68974250570348272</v>
      </c>
      <c r="N59" s="178">
        <v>179304</v>
      </c>
      <c r="O59" s="179">
        <v>125596</v>
      </c>
      <c r="P59" s="180">
        <f t="shared" si="6"/>
        <v>0.70046401641904255</v>
      </c>
      <c r="Q59" s="180">
        <f t="shared" si="7"/>
        <v>0.39831794048097091</v>
      </c>
      <c r="R59" s="180">
        <f t="shared" si="8"/>
        <v>0.37691486990031531</v>
      </c>
      <c r="S59" s="268">
        <f t="shared" si="9"/>
        <v>-1.0721510715559823E-2</v>
      </c>
    </row>
    <row r="60" spans="1:19" ht="16.5" x14ac:dyDescent="0.3">
      <c r="A60" s="177" t="s">
        <v>85</v>
      </c>
      <c r="B60" s="178">
        <v>16556</v>
      </c>
      <c r="C60" s="179">
        <v>13225</v>
      </c>
      <c r="D60" s="180">
        <f t="shared" si="0"/>
        <v>0.79880405895143758</v>
      </c>
      <c r="E60" s="178">
        <v>9076</v>
      </c>
      <c r="F60" s="179">
        <v>7211</v>
      </c>
      <c r="G60" s="180">
        <f t="shared" si="1"/>
        <v>0.7945130013221684</v>
      </c>
      <c r="H60" s="180">
        <f t="shared" si="2"/>
        <v>0.82415160863816661</v>
      </c>
      <c r="I60" s="180">
        <f t="shared" si="3"/>
        <v>0.83400360560255171</v>
      </c>
      <c r="J60" s="268">
        <f t="shared" si="4"/>
        <v>4.2910576292691793E-3</v>
      </c>
      <c r="K60" s="182">
        <v>127336</v>
      </c>
      <c r="L60" s="179">
        <v>98464</v>
      </c>
      <c r="M60" s="180">
        <f t="shared" si="5"/>
        <v>0.77326129295721557</v>
      </c>
      <c r="N60" s="178">
        <v>109612</v>
      </c>
      <c r="O60" s="179">
        <v>82431</v>
      </c>
      <c r="P60" s="180">
        <f t="shared" si="6"/>
        <v>0.75202532569426705</v>
      </c>
      <c r="Q60" s="180">
        <f t="shared" si="7"/>
        <v>0.16169762434769908</v>
      </c>
      <c r="R60" s="180">
        <f t="shared" si="8"/>
        <v>0.19450206839659834</v>
      </c>
      <c r="S60" s="268">
        <f t="shared" si="9"/>
        <v>2.1235967262948519E-2</v>
      </c>
    </row>
    <row r="61" spans="1:19" ht="16.5" x14ac:dyDescent="0.3">
      <c r="A61" s="177" t="s">
        <v>82</v>
      </c>
      <c r="B61" s="178">
        <v>13702</v>
      </c>
      <c r="C61" s="179">
        <v>12083</v>
      </c>
      <c r="D61" s="180">
        <f t="shared" si="0"/>
        <v>0.88184206685155453</v>
      </c>
      <c r="E61" s="178">
        <v>13490</v>
      </c>
      <c r="F61" s="179">
        <v>11675</v>
      </c>
      <c r="G61" s="180">
        <f t="shared" si="1"/>
        <v>0.86545589325426242</v>
      </c>
      <c r="H61" s="180">
        <f t="shared" si="2"/>
        <v>1.5715344699777534E-2</v>
      </c>
      <c r="I61" s="180">
        <f t="shared" si="3"/>
        <v>3.4946466809421928E-2</v>
      </c>
      <c r="J61" s="268">
        <f t="shared" si="4"/>
        <v>1.6386173597292109E-2</v>
      </c>
      <c r="K61" s="182">
        <v>160667</v>
      </c>
      <c r="L61" s="179">
        <v>139789</v>
      </c>
      <c r="M61" s="180">
        <f t="shared" si="5"/>
        <v>0.87005421150578521</v>
      </c>
      <c r="N61" s="178">
        <v>245530</v>
      </c>
      <c r="O61" s="179">
        <v>201305</v>
      </c>
      <c r="P61" s="180">
        <f t="shared" si="6"/>
        <v>0.81987944446707128</v>
      </c>
      <c r="Q61" s="180">
        <f t="shared" si="7"/>
        <v>-0.34563189834236141</v>
      </c>
      <c r="R61" s="180">
        <f t="shared" si="8"/>
        <v>-0.30558605101711334</v>
      </c>
      <c r="S61" s="268">
        <f t="shared" si="9"/>
        <v>5.017476703871393E-2</v>
      </c>
    </row>
    <row r="62" spans="1:19" ht="16.5" x14ac:dyDescent="0.3">
      <c r="A62" s="177" t="s">
        <v>108</v>
      </c>
      <c r="B62" s="178">
        <v>7936</v>
      </c>
      <c r="C62" s="179">
        <v>6780</v>
      </c>
      <c r="D62" s="180">
        <f t="shared" si="0"/>
        <v>0.85433467741935487</v>
      </c>
      <c r="E62" s="178">
        <v>9404</v>
      </c>
      <c r="F62" s="179">
        <v>7308</v>
      </c>
      <c r="G62" s="180">
        <f t="shared" si="1"/>
        <v>0.77711612079965975</v>
      </c>
      <c r="H62" s="180">
        <f t="shared" si="2"/>
        <v>-0.15610378562313909</v>
      </c>
      <c r="I62" s="180">
        <f t="shared" si="3"/>
        <v>-7.2249589490968824E-2</v>
      </c>
      <c r="J62" s="268">
        <f t="shared" si="4"/>
        <v>7.7218556619695122E-2</v>
      </c>
      <c r="K62" s="182">
        <v>115516</v>
      </c>
      <c r="L62" s="179">
        <v>79782</v>
      </c>
      <c r="M62" s="180">
        <f t="shared" si="5"/>
        <v>0.69065757124554172</v>
      </c>
      <c r="N62" s="178">
        <v>118996</v>
      </c>
      <c r="O62" s="179">
        <v>87470</v>
      </c>
      <c r="P62" s="180">
        <f t="shared" si="6"/>
        <v>0.73506672493193048</v>
      </c>
      <c r="Q62" s="180">
        <f t="shared" si="7"/>
        <v>-2.9244680493461961E-2</v>
      </c>
      <c r="R62" s="180">
        <f t="shared" si="8"/>
        <v>-8.7892991882931315E-2</v>
      </c>
      <c r="S62" s="268">
        <f t="shared" si="9"/>
        <v>-4.4409153686388758E-2</v>
      </c>
    </row>
    <row r="63" spans="1:19" ht="16.5" x14ac:dyDescent="0.3">
      <c r="A63" s="177" t="s">
        <v>110</v>
      </c>
      <c r="B63" s="178">
        <v>6124</v>
      </c>
      <c r="C63" s="179">
        <v>3793</v>
      </c>
      <c r="D63" s="180">
        <f t="shared" si="0"/>
        <v>0.61936642717178314</v>
      </c>
      <c r="E63" s="178">
        <v>7020</v>
      </c>
      <c r="F63" s="179">
        <v>5219</v>
      </c>
      <c r="G63" s="180">
        <f t="shared" si="1"/>
        <v>0.74344729344729343</v>
      </c>
      <c r="H63" s="180">
        <f t="shared" si="2"/>
        <v>-0.12763532763532759</v>
      </c>
      <c r="I63" s="180">
        <f t="shared" si="3"/>
        <v>-0.27323242000383219</v>
      </c>
      <c r="J63" s="268">
        <f t="shared" si="4"/>
        <v>-0.12408086627551029</v>
      </c>
      <c r="K63" s="182">
        <v>66788</v>
      </c>
      <c r="L63" s="179">
        <v>41173</v>
      </c>
      <c r="M63" s="180">
        <f t="shared" si="5"/>
        <v>0.61647301910522845</v>
      </c>
      <c r="N63" s="178">
        <v>12780</v>
      </c>
      <c r="O63" s="179">
        <v>9159</v>
      </c>
      <c r="P63" s="180">
        <f t="shared" si="6"/>
        <v>0.71666666666666667</v>
      </c>
      <c r="Q63" s="180">
        <f t="shared" si="7"/>
        <v>4.225978090766823</v>
      </c>
      <c r="R63" s="180">
        <f t="shared" si="8"/>
        <v>3.4953597554318154</v>
      </c>
      <c r="S63" s="268">
        <f t="shared" si="9"/>
        <v>-0.10019364756143823</v>
      </c>
    </row>
    <row r="64" spans="1:19" ht="16.5" x14ac:dyDescent="0.3">
      <c r="A64" s="177" t="s">
        <v>107</v>
      </c>
      <c r="B64" s="178">
        <v>1584</v>
      </c>
      <c r="C64" s="179">
        <v>1206</v>
      </c>
      <c r="D64" s="180">
        <f t="shared" si="0"/>
        <v>0.76136363636363635</v>
      </c>
      <c r="E64" s="178">
        <v>8512</v>
      </c>
      <c r="F64" s="179">
        <v>6183</v>
      </c>
      <c r="G64" s="180">
        <f t="shared" si="1"/>
        <v>0.72638627819548873</v>
      </c>
      <c r="H64" s="180">
        <f t="shared" si="2"/>
        <v>-0.81390977443609025</v>
      </c>
      <c r="I64" s="180">
        <f t="shared" si="3"/>
        <v>-0.80494905385735083</v>
      </c>
      <c r="J64" s="268">
        <f t="shared" si="4"/>
        <v>3.4977358168147621E-2</v>
      </c>
      <c r="K64" s="182">
        <v>42290</v>
      </c>
      <c r="L64" s="179">
        <v>31459</v>
      </c>
      <c r="M64" s="180">
        <f t="shared" si="5"/>
        <v>0.74388744384015137</v>
      </c>
      <c r="N64" s="178">
        <v>112862</v>
      </c>
      <c r="O64" s="179">
        <v>71567</v>
      </c>
      <c r="P64" s="180">
        <f t="shared" si="6"/>
        <v>0.6341106838439865</v>
      </c>
      <c r="Q64" s="180">
        <f t="shared" si="7"/>
        <v>-0.62529460757385125</v>
      </c>
      <c r="R64" s="180">
        <f t="shared" si="8"/>
        <v>-0.56042589461623371</v>
      </c>
      <c r="S64" s="268">
        <f t="shared" si="9"/>
        <v>0.10977675999616487</v>
      </c>
    </row>
    <row r="65" spans="1:19" ht="16.5" x14ac:dyDescent="0.3">
      <c r="A65" s="177" t="s">
        <v>464</v>
      </c>
      <c r="B65" s="178">
        <v>0</v>
      </c>
      <c r="C65" s="179">
        <v>0</v>
      </c>
      <c r="D65" s="180" t="str">
        <f t="shared" si="0"/>
        <v/>
      </c>
      <c r="E65" s="178">
        <v>0</v>
      </c>
      <c r="F65" s="179">
        <v>0</v>
      </c>
      <c r="G65" s="180" t="str">
        <f t="shared" si="1"/>
        <v/>
      </c>
      <c r="H65" s="180" t="str">
        <f t="shared" si="2"/>
        <v/>
      </c>
      <c r="I65" s="180" t="str">
        <f t="shared" si="3"/>
        <v/>
      </c>
      <c r="J65" s="268" t="str">
        <f t="shared" si="4"/>
        <v/>
      </c>
      <c r="K65" s="182">
        <v>80</v>
      </c>
      <c r="L65" s="179">
        <v>79</v>
      </c>
      <c r="M65" s="180">
        <f t="shared" si="5"/>
        <v>0.98750000000000004</v>
      </c>
      <c r="N65" s="178">
        <v>0</v>
      </c>
      <c r="O65" s="179">
        <v>0</v>
      </c>
      <c r="P65" s="180" t="str">
        <f t="shared" si="6"/>
        <v/>
      </c>
      <c r="Q65" s="180" t="str">
        <f t="shared" si="7"/>
        <v/>
      </c>
      <c r="R65" s="180" t="str">
        <f t="shared" si="8"/>
        <v/>
      </c>
      <c r="S65" s="268" t="str">
        <f t="shared" si="9"/>
        <v/>
      </c>
    </row>
    <row r="66" spans="1:19" ht="16.5" x14ac:dyDescent="0.3">
      <c r="A66" s="177" t="s">
        <v>452</v>
      </c>
      <c r="B66" s="178">
        <v>0</v>
      </c>
      <c r="C66" s="179">
        <v>0</v>
      </c>
      <c r="D66" s="180" t="str">
        <f t="shared" si="0"/>
        <v/>
      </c>
      <c r="E66" s="178">
        <v>120</v>
      </c>
      <c r="F66" s="179">
        <v>103</v>
      </c>
      <c r="G66" s="180">
        <f t="shared" si="1"/>
        <v>0.85833333333333328</v>
      </c>
      <c r="H66" s="180">
        <f t="shared" si="2"/>
        <v>-1</v>
      </c>
      <c r="I66" s="180">
        <f t="shared" si="3"/>
        <v>-1</v>
      </c>
      <c r="J66" s="268" t="str">
        <f t="shared" si="4"/>
        <v/>
      </c>
      <c r="K66" s="182">
        <v>120</v>
      </c>
      <c r="L66" s="179">
        <v>104</v>
      </c>
      <c r="M66" s="180">
        <f t="shared" si="5"/>
        <v>0.8666666666666667</v>
      </c>
      <c r="N66" s="178">
        <v>1200</v>
      </c>
      <c r="O66" s="179">
        <v>790</v>
      </c>
      <c r="P66" s="180">
        <f t="shared" si="6"/>
        <v>0.65833333333333333</v>
      </c>
      <c r="Q66" s="180">
        <f t="shared" si="7"/>
        <v>-0.9</v>
      </c>
      <c r="R66" s="180">
        <f t="shared" si="8"/>
        <v>-0.8683544303797468</v>
      </c>
      <c r="S66" s="268">
        <f t="shared" si="9"/>
        <v>0.20833333333333337</v>
      </c>
    </row>
    <row r="67" spans="1:19" ht="16.5" x14ac:dyDescent="0.3">
      <c r="A67" s="177" t="s">
        <v>659</v>
      </c>
      <c r="B67" s="178">
        <v>0</v>
      </c>
      <c r="C67" s="179">
        <v>0</v>
      </c>
      <c r="D67" s="180" t="str">
        <f t="shared" si="0"/>
        <v/>
      </c>
      <c r="E67" s="178">
        <v>2052</v>
      </c>
      <c r="F67" s="179">
        <v>206</v>
      </c>
      <c r="G67" s="180">
        <f t="shared" si="1"/>
        <v>0.10038986354775828</v>
      </c>
      <c r="H67" s="180">
        <f t="shared" si="2"/>
        <v>-1</v>
      </c>
      <c r="I67" s="180">
        <f t="shared" si="3"/>
        <v>-1</v>
      </c>
      <c r="J67" s="268" t="str">
        <f t="shared" si="4"/>
        <v/>
      </c>
      <c r="K67" s="182">
        <v>11400</v>
      </c>
      <c r="L67" s="179">
        <v>2168</v>
      </c>
      <c r="M67" s="180">
        <f t="shared" si="5"/>
        <v>0.19017543859649122</v>
      </c>
      <c r="N67" s="178">
        <v>2052</v>
      </c>
      <c r="O67" s="179">
        <v>206</v>
      </c>
      <c r="P67" s="180">
        <f t="shared" si="6"/>
        <v>0.10038986354775828</v>
      </c>
      <c r="Q67" s="180">
        <f t="shared" si="7"/>
        <v>4.5555555555555554</v>
      </c>
      <c r="R67" s="180">
        <f t="shared" si="8"/>
        <v>9.5242718446601948</v>
      </c>
      <c r="S67" s="268">
        <f t="shared" si="9"/>
        <v>8.9785575048732941E-2</v>
      </c>
    </row>
    <row r="68" spans="1:19" ht="16.5" x14ac:dyDescent="0.3">
      <c r="A68" s="177" t="s">
        <v>449</v>
      </c>
      <c r="B68" s="178">
        <v>0</v>
      </c>
      <c r="C68" s="179">
        <v>0</v>
      </c>
      <c r="D68" s="180" t="str">
        <f t="shared" si="0"/>
        <v/>
      </c>
      <c r="E68" s="178">
        <v>0</v>
      </c>
      <c r="F68" s="179">
        <v>0</v>
      </c>
      <c r="G68" s="180" t="str">
        <f t="shared" si="1"/>
        <v/>
      </c>
      <c r="H68" s="180" t="str">
        <f t="shared" si="2"/>
        <v/>
      </c>
      <c r="I68" s="180" t="str">
        <f t="shared" si="3"/>
        <v/>
      </c>
      <c r="J68" s="268" t="str">
        <f t="shared" si="4"/>
        <v/>
      </c>
      <c r="K68" s="182">
        <v>0</v>
      </c>
      <c r="L68" s="179">
        <v>0</v>
      </c>
      <c r="M68" s="180" t="str">
        <f t="shared" si="5"/>
        <v/>
      </c>
      <c r="N68" s="178">
        <v>285</v>
      </c>
      <c r="O68" s="179">
        <v>121</v>
      </c>
      <c r="P68" s="180">
        <f t="shared" si="6"/>
        <v>0.42456140350877192</v>
      </c>
      <c r="Q68" s="180">
        <f t="shared" si="7"/>
        <v>-1</v>
      </c>
      <c r="R68" s="180">
        <f t="shared" si="8"/>
        <v>-1</v>
      </c>
      <c r="S68" s="268" t="str">
        <f t="shared" si="9"/>
        <v/>
      </c>
    </row>
    <row r="69" spans="1:19" ht="16.5" x14ac:dyDescent="0.3">
      <c r="A69" s="177" t="s">
        <v>357</v>
      </c>
      <c r="B69" s="178">
        <v>0</v>
      </c>
      <c r="C69" s="179">
        <v>0</v>
      </c>
      <c r="D69" s="180" t="str">
        <f t="shared" si="0"/>
        <v/>
      </c>
      <c r="E69" s="178">
        <v>0</v>
      </c>
      <c r="F69" s="179">
        <v>0</v>
      </c>
      <c r="G69" s="180" t="str">
        <f t="shared" si="1"/>
        <v/>
      </c>
      <c r="H69" s="180" t="str">
        <f t="shared" si="2"/>
        <v/>
      </c>
      <c r="I69" s="180" t="str">
        <f t="shared" si="3"/>
        <v/>
      </c>
      <c r="J69" s="268" t="str">
        <f t="shared" si="4"/>
        <v/>
      </c>
      <c r="K69" s="182">
        <v>3036</v>
      </c>
      <c r="L69" s="179">
        <v>2020</v>
      </c>
      <c r="M69" s="180">
        <f t="shared" si="5"/>
        <v>0.66534914361001318</v>
      </c>
      <c r="N69" s="178">
        <v>3920</v>
      </c>
      <c r="O69" s="179">
        <v>3108</v>
      </c>
      <c r="P69" s="180">
        <f t="shared" si="6"/>
        <v>0.79285714285714282</v>
      </c>
      <c r="Q69" s="180">
        <f t="shared" si="7"/>
        <v>-0.22551020408163269</v>
      </c>
      <c r="R69" s="180">
        <f t="shared" si="8"/>
        <v>-0.3500643500643501</v>
      </c>
      <c r="S69" s="268">
        <f t="shared" si="9"/>
        <v>-0.12750799924712963</v>
      </c>
    </row>
    <row r="70" spans="1:19" ht="16.5" x14ac:dyDescent="0.3">
      <c r="A70" s="177" t="s">
        <v>447</v>
      </c>
      <c r="B70" s="178">
        <v>0</v>
      </c>
      <c r="C70" s="179">
        <v>0</v>
      </c>
      <c r="D70" s="180" t="str">
        <f t="shared" si="0"/>
        <v/>
      </c>
      <c r="E70" s="178">
        <v>0</v>
      </c>
      <c r="F70" s="179">
        <v>0</v>
      </c>
      <c r="G70" s="180" t="str">
        <f t="shared" si="1"/>
        <v/>
      </c>
      <c r="H70" s="180" t="str">
        <f t="shared" si="2"/>
        <v/>
      </c>
      <c r="I70" s="180" t="str">
        <f t="shared" si="3"/>
        <v/>
      </c>
      <c r="J70" s="268" t="str">
        <f t="shared" si="4"/>
        <v/>
      </c>
      <c r="K70" s="182">
        <v>0</v>
      </c>
      <c r="L70" s="179">
        <v>0</v>
      </c>
      <c r="M70" s="180" t="str">
        <f t="shared" si="5"/>
        <v/>
      </c>
      <c r="N70" s="178">
        <v>1032</v>
      </c>
      <c r="O70" s="179">
        <v>600</v>
      </c>
      <c r="P70" s="180">
        <f t="shared" si="6"/>
        <v>0.58139534883720934</v>
      </c>
      <c r="Q70" s="180">
        <f t="shared" si="7"/>
        <v>-1</v>
      </c>
      <c r="R70" s="180">
        <f t="shared" si="8"/>
        <v>-1</v>
      </c>
      <c r="S70" s="268" t="str">
        <f t="shared" si="9"/>
        <v/>
      </c>
    </row>
    <row r="71" spans="1:19" ht="16.5" x14ac:dyDescent="0.3">
      <c r="A71" s="177" t="s">
        <v>443</v>
      </c>
      <c r="B71" s="178">
        <v>0</v>
      </c>
      <c r="C71" s="179">
        <v>0</v>
      </c>
      <c r="D71" s="180" t="str">
        <f t="shared" si="0"/>
        <v/>
      </c>
      <c r="E71" s="178">
        <v>0</v>
      </c>
      <c r="F71" s="179">
        <v>0</v>
      </c>
      <c r="G71" s="180" t="str">
        <f t="shared" si="1"/>
        <v/>
      </c>
      <c r="H71" s="180" t="str">
        <f t="shared" si="2"/>
        <v/>
      </c>
      <c r="I71" s="180" t="str">
        <f t="shared" si="3"/>
        <v/>
      </c>
      <c r="J71" s="268" t="str">
        <f t="shared" si="4"/>
        <v/>
      </c>
      <c r="K71" s="182">
        <v>360</v>
      </c>
      <c r="L71" s="179">
        <v>260</v>
      </c>
      <c r="M71" s="180">
        <f t="shared" si="5"/>
        <v>0.72222222222222221</v>
      </c>
      <c r="N71" s="178">
        <v>852</v>
      </c>
      <c r="O71" s="179">
        <v>571</v>
      </c>
      <c r="P71" s="180">
        <f t="shared" si="6"/>
        <v>0.67018779342723001</v>
      </c>
      <c r="Q71" s="180">
        <f t="shared" si="7"/>
        <v>-0.57746478873239437</v>
      </c>
      <c r="R71" s="180">
        <f t="shared" si="8"/>
        <v>-0.54465849387040288</v>
      </c>
      <c r="S71" s="268">
        <f t="shared" si="9"/>
        <v>5.2034428794992205E-2</v>
      </c>
    </row>
    <row r="72" spans="1:19" ht="16.5" x14ac:dyDescent="0.3">
      <c r="A72" s="177" t="s">
        <v>463</v>
      </c>
      <c r="B72" s="178">
        <v>0</v>
      </c>
      <c r="C72" s="179">
        <v>0</v>
      </c>
      <c r="D72" s="180" t="str">
        <f t="shared" si="0"/>
        <v/>
      </c>
      <c r="E72" s="178">
        <v>0</v>
      </c>
      <c r="F72" s="179">
        <v>0</v>
      </c>
      <c r="G72" s="180" t="str">
        <f t="shared" si="1"/>
        <v/>
      </c>
      <c r="H72" s="180" t="str">
        <f t="shared" si="2"/>
        <v/>
      </c>
      <c r="I72" s="180" t="str">
        <f t="shared" si="3"/>
        <v/>
      </c>
      <c r="J72" s="268" t="str">
        <f t="shared" si="4"/>
        <v/>
      </c>
      <c r="K72" s="182">
        <v>256</v>
      </c>
      <c r="L72" s="179">
        <v>123</v>
      </c>
      <c r="M72" s="180">
        <f t="shared" si="5"/>
        <v>0.48046875</v>
      </c>
      <c r="N72" s="178">
        <v>0</v>
      </c>
      <c r="O72" s="179">
        <v>0</v>
      </c>
      <c r="P72" s="180" t="str">
        <f t="shared" si="6"/>
        <v/>
      </c>
      <c r="Q72" s="180" t="str">
        <f t="shared" si="7"/>
        <v/>
      </c>
      <c r="R72" s="180" t="str">
        <f t="shared" si="8"/>
        <v/>
      </c>
      <c r="S72" s="268" t="str">
        <f t="shared" si="9"/>
        <v/>
      </c>
    </row>
    <row r="73" spans="1:19" ht="16.5" x14ac:dyDescent="0.3">
      <c r="A73" s="177" t="s">
        <v>448</v>
      </c>
      <c r="B73" s="178">
        <v>0</v>
      </c>
      <c r="C73" s="179">
        <v>0</v>
      </c>
      <c r="D73" s="180" t="str">
        <f t="shared" ref="D73:D114" si="10">IFERROR(C73/B73,"")</f>
        <v/>
      </c>
      <c r="E73" s="178">
        <v>1817</v>
      </c>
      <c r="F73" s="179">
        <v>1115</v>
      </c>
      <c r="G73" s="180">
        <f t="shared" ref="G73:G114" si="11">IFERROR(F73/E73,"")</f>
        <v>0.61364887176664829</v>
      </c>
      <c r="H73" s="180">
        <f t="shared" ref="H73:I110" si="12">IFERROR(B73/E73-1,"")</f>
        <v>-1</v>
      </c>
      <c r="I73" s="180">
        <f t="shared" si="12"/>
        <v>-1</v>
      </c>
      <c r="J73" s="268" t="str">
        <f t="shared" ref="J73:J114" si="13">IFERROR(D73-G73,"")</f>
        <v/>
      </c>
      <c r="K73" s="182">
        <v>2999</v>
      </c>
      <c r="L73" s="179">
        <v>2177</v>
      </c>
      <c r="M73" s="180">
        <f t="shared" ref="M73:M114" si="14">IFERROR(L73/K73,"")</f>
        <v>0.72590863621207069</v>
      </c>
      <c r="N73" s="178">
        <v>1817</v>
      </c>
      <c r="O73" s="179">
        <v>1115</v>
      </c>
      <c r="P73" s="180">
        <f t="shared" ref="P73:P114" si="15">IFERROR(O73/N73,"")</f>
        <v>0.61364887176664829</v>
      </c>
      <c r="Q73" s="180">
        <f t="shared" ref="Q73:R110" si="16">IFERROR(K73/N73-1,"")</f>
        <v>0.65052283984589976</v>
      </c>
      <c r="R73" s="180">
        <f t="shared" si="16"/>
        <v>0.95246636771300452</v>
      </c>
      <c r="S73" s="268">
        <f t="shared" ref="S73:S114" si="17">IFERROR(M73-P73,"")</f>
        <v>0.11225976444542241</v>
      </c>
    </row>
    <row r="74" spans="1:19" ht="16.5" x14ac:dyDescent="0.3">
      <c r="A74" s="177" t="s">
        <v>454</v>
      </c>
      <c r="B74" s="178">
        <v>0</v>
      </c>
      <c r="C74" s="179">
        <v>0</v>
      </c>
      <c r="D74" s="180" t="str">
        <f t="shared" si="10"/>
        <v/>
      </c>
      <c r="E74" s="178">
        <v>0</v>
      </c>
      <c r="F74" s="179">
        <v>0</v>
      </c>
      <c r="G74" s="180" t="str">
        <f t="shared" si="11"/>
        <v/>
      </c>
      <c r="H74" s="180" t="str">
        <f t="shared" si="12"/>
        <v/>
      </c>
      <c r="I74" s="180" t="str">
        <f t="shared" si="12"/>
        <v/>
      </c>
      <c r="J74" s="268" t="str">
        <f t="shared" si="13"/>
        <v/>
      </c>
      <c r="K74" s="182">
        <v>205</v>
      </c>
      <c r="L74" s="179">
        <v>87</v>
      </c>
      <c r="M74" s="180">
        <f t="shared" si="14"/>
        <v>0.42439024390243901</v>
      </c>
      <c r="N74" s="178">
        <v>0</v>
      </c>
      <c r="O74" s="179">
        <v>0</v>
      </c>
      <c r="P74" s="180" t="str">
        <f t="shared" si="15"/>
        <v/>
      </c>
      <c r="Q74" s="180" t="str">
        <f t="shared" si="16"/>
        <v/>
      </c>
      <c r="R74" s="180" t="str">
        <f t="shared" si="16"/>
        <v/>
      </c>
      <c r="S74" s="268" t="str">
        <f t="shared" si="17"/>
        <v/>
      </c>
    </row>
    <row r="75" spans="1:19" ht="16.5" x14ac:dyDescent="0.3">
      <c r="A75" s="177" t="s">
        <v>442</v>
      </c>
      <c r="B75" s="178">
        <v>0</v>
      </c>
      <c r="C75" s="179">
        <v>0</v>
      </c>
      <c r="D75" s="180" t="str">
        <f t="shared" si="10"/>
        <v/>
      </c>
      <c r="E75" s="178">
        <v>0</v>
      </c>
      <c r="F75" s="179">
        <v>0</v>
      </c>
      <c r="G75" s="180" t="str">
        <f t="shared" si="11"/>
        <v/>
      </c>
      <c r="H75" s="180" t="str">
        <f t="shared" si="12"/>
        <v/>
      </c>
      <c r="I75" s="180" t="str">
        <f t="shared" si="12"/>
        <v/>
      </c>
      <c r="J75" s="268" t="str">
        <f t="shared" si="13"/>
        <v/>
      </c>
      <c r="K75" s="182">
        <v>0</v>
      </c>
      <c r="L75" s="179">
        <v>0</v>
      </c>
      <c r="M75" s="180" t="str">
        <f t="shared" si="14"/>
        <v/>
      </c>
      <c r="N75" s="178">
        <v>236</v>
      </c>
      <c r="O75" s="179">
        <v>107</v>
      </c>
      <c r="P75" s="180">
        <f t="shared" si="15"/>
        <v>0.45338983050847459</v>
      </c>
      <c r="Q75" s="180">
        <f t="shared" si="16"/>
        <v>-1</v>
      </c>
      <c r="R75" s="180">
        <f t="shared" si="16"/>
        <v>-1</v>
      </c>
      <c r="S75" s="268" t="str">
        <f t="shared" si="17"/>
        <v/>
      </c>
    </row>
    <row r="76" spans="1:19" ht="16.5" x14ac:dyDescent="0.3">
      <c r="A76" s="177" t="s">
        <v>456</v>
      </c>
      <c r="B76" s="178">
        <v>0</v>
      </c>
      <c r="C76" s="179">
        <v>0</v>
      </c>
      <c r="D76" s="180" t="str">
        <f t="shared" si="10"/>
        <v/>
      </c>
      <c r="E76" s="178">
        <v>0</v>
      </c>
      <c r="F76" s="179">
        <v>0</v>
      </c>
      <c r="G76" s="180" t="str">
        <f t="shared" si="11"/>
        <v/>
      </c>
      <c r="H76" s="180" t="str">
        <f t="shared" si="12"/>
        <v/>
      </c>
      <c r="I76" s="180" t="str">
        <f t="shared" si="12"/>
        <v/>
      </c>
      <c r="J76" s="268" t="str">
        <f t="shared" si="13"/>
        <v/>
      </c>
      <c r="K76" s="182">
        <v>0</v>
      </c>
      <c r="L76" s="179">
        <v>0</v>
      </c>
      <c r="M76" s="180" t="str">
        <f t="shared" si="14"/>
        <v/>
      </c>
      <c r="N76" s="178">
        <v>2280</v>
      </c>
      <c r="O76" s="179">
        <v>794</v>
      </c>
      <c r="P76" s="180">
        <f t="shared" si="15"/>
        <v>0.34824561403508769</v>
      </c>
      <c r="Q76" s="180">
        <f t="shared" si="16"/>
        <v>-1</v>
      </c>
      <c r="R76" s="180">
        <f t="shared" si="16"/>
        <v>-1</v>
      </c>
      <c r="S76" s="268" t="str">
        <f t="shared" si="17"/>
        <v/>
      </c>
    </row>
    <row r="77" spans="1:19" ht="16.5" x14ac:dyDescent="0.3">
      <c r="A77" s="177" t="s">
        <v>444</v>
      </c>
      <c r="B77" s="178">
        <v>0</v>
      </c>
      <c r="C77" s="179">
        <v>0</v>
      </c>
      <c r="D77" s="180" t="str">
        <f t="shared" si="10"/>
        <v/>
      </c>
      <c r="E77" s="178">
        <v>0</v>
      </c>
      <c r="F77" s="179">
        <v>0</v>
      </c>
      <c r="G77" s="180" t="str">
        <f t="shared" si="11"/>
        <v/>
      </c>
      <c r="H77" s="180" t="str">
        <f t="shared" si="12"/>
        <v/>
      </c>
      <c r="I77" s="180" t="str">
        <f t="shared" si="12"/>
        <v/>
      </c>
      <c r="J77" s="268" t="str">
        <f t="shared" si="13"/>
        <v/>
      </c>
      <c r="K77" s="182">
        <v>3272</v>
      </c>
      <c r="L77" s="179">
        <v>2391</v>
      </c>
      <c r="M77" s="180">
        <f t="shared" si="14"/>
        <v>0.73074572127139359</v>
      </c>
      <c r="N77" s="178">
        <v>120</v>
      </c>
      <c r="O77" s="179">
        <v>54</v>
      </c>
      <c r="P77" s="180">
        <f t="shared" si="15"/>
        <v>0.45</v>
      </c>
      <c r="Q77" s="180">
        <f t="shared" si="16"/>
        <v>26.266666666666666</v>
      </c>
      <c r="R77" s="180">
        <f t="shared" si="16"/>
        <v>43.277777777777779</v>
      </c>
      <c r="S77" s="268">
        <f t="shared" si="17"/>
        <v>0.28074572127139358</v>
      </c>
    </row>
    <row r="78" spans="1:19" ht="16.5" x14ac:dyDescent="0.3">
      <c r="A78" s="177" t="s">
        <v>356</v>
      </c>
      <c r="B78" s="178">
        <v>0</v>
      </c>
      <c r="C78" s="179">
        <v>0</v>
      </c>
      <c r="D78" s="180" t="str">
        <f t="shared" si="10"/>
        <v/>
      </c>
      <c r="E78" s="178">
        <v>29665</v>
      </c>
      <c r="F78" s="179">
        <v>22763</v>
      </c>
      <c r="G78" s="180">
        <f t="shared" si="11"/>
        <v>0.76733524355300864</v>
      </c>
      <c r="H78" s="180">
        <f t="shared" si="12"/>
        <v>-1</v>
      </c>
      <c r="I78" s="180">
        <f t="shared" si="12"/>
        <v>-1</v>
      </c>
      <c r="J78" s="268" t="str">
        <f t="shared" si="13"/>
        <v/>
      </c>
      <c r="K78" s="182">
        <v>35609</v>
      </c>
      <c r="L78" s="179">
        <v>26070</v>
      </c>
      <c r="M78" s="180">
        <f t="shared" si="14"/>
        <v>0.73211828470330531</v>
      </c>
      <c r="N78" s="178">
        <v>199663</v>
      </c>
      <c r="O78" s="179">
        <v>145794</v>
      </c>
      <c r="P78" s="180">
        <f t="shared" si="15"/>
        <v>0.73020038765319562</v>
      </c>
      <c r="Q78" s="180">
        <f t="shared" si="16"/>
        <v>-0.82165448781196315</v>
      </c>
      <c r="R78" s="180">
        <f t="shared" si="16"/>
        <v>-0.8211860570393843</v>
      </c>
      <c r="S78" s="268">
        <f t="shared" si="17"/>
        <v>1.9178970501096959E-3</v>
      </c>
    </row>
    <row r="79" spans="1:19" ht="16.5" x14ac:dyDescent="0.3">
      <c r="A79" s="177" t="s">
        <v>646</v>
      </c>
      <c r="B79" s="178">
        <v>0</v>
      </c>
      <c r="C79" s="179">
        <v>0</v>
      </c>
      <c r="D79" s="180" t="str">
        <f t="shared" si="10"/>
        <v/>
      </c>
      <c r="E79" s="178">
        <v>234</v>
      </c>
      <c r="F79" s="179">
        <v>166</v>
      </c>
      <c r="G79" s="180">
        <f t="shared" si="11"/>
        <v>0.70940170940170943</v>
      </c>
      <c r="H79" s="180">
        <f t="shared" si="12"/>
        <v>-1</v>
      </c>
      <c r="I79" s="180">
        <f t="shared" si="12"/>
        <v>-1</v>
      </c>
      <c r="J79" s="268" t="str">
        <f t="shared" si="13"/>
        <v/>
      </c>
      <c r="K79" s="182">
        <v>0</v>
      </c>
      <c r="L79" s="179">
        <v>0</v>
      </c>
      <c r="M79" s="180" t="str">
        <f t="shared" si="14"/>
        <v/>
      </c>
      <c r="N79" s="178">
        <v>234</v>
      </c>
      <c r="O79" s="179">
        <v>166</v>
      </c>
      <c r="P79" s="180">
        <f t="shared" si="15"/>
        <v>0.70940170940170943</v>
      </c>
      <c r="Q79" s="180">
        <f t="shared" si="16"/>
        <v>-1</v>
      </c>
      <c r="R79" s="180">
        <f t="shared" si="16"/>
        <v>-1</v>
      </c>
      <c r="S79" s="268" t="str">
        <f t="shared" si="17"/>
        <v/>
      </c>
    </row>
    <row r="80" spans="1:19" ht="16.5" x14ac:dyDescent="0.3">
      <c r="A80" s="177" t="s">
        <v>457</v>
      </c>
      <c r="B80" s="178">
        <v>0</v>
      </c>
      <c r="C80" s="179">
        <v>0</v>
      </c>
      <c r="D80" s="180" t="str">
        <f t="shared" si="10"/>
        <v/>
      </c>
      <c r="E80" s="178">
        <v>0</v>
      </c>
      <c r="F80" s="179">
        <v>0</v>
      </c>
      <c r="G80" s="180" t="str">
        <f t="shared" si="11"/>
        <v/>
      </c>
      <c r="H80" s="180" t="str">
        <f t="shared" si="12"/>
        <v/>
      </c>
      <c r="I80" s="180" t="str">
        <f t="shared" si="12"/>
        <v/>
      </c>
      <c r="J80" s="268" t="str">
        <f t="shared" si="13"/>
        <v/>
      </c>
      <c r="K80" s="182">
        <v>122</v>
      </c>
      <c r="L80" s="179">
        <v>122</v>
      </c>
      <c r="M80" s="180">
        <f t="shared" si="14"/>
        <v>1</v>
      </c>
      <c r="N80" s="178">
        <v>56</v>
      </c>
      <c r="O80" s="179">
        <v>56</v>
      </c>
      <c r="P80" s="180">
        <f t="shared" si="15"/>
        <v>1</v>
      </c>
      <c r="Q80" s="180">
        <f t="shared" si="16"/>
        <v>1.1785714285714284</v>
      </c>
      <c r="R80" s="180">
        <f t="shared" si="16"/>
        <v>1.1785714285714284</v>
      </c>
      <c r="S80" s="268">
        <f t="shared" si="17"/>
        <v>0</v>
      </c>
    </row>
    <row r="81" spans="1:19" ht="16.5" x14ac:dyDescent="0.3">
      <c r="A81" s="177" t="s">
        <v>446</v>
      </c>
      <c r="B81" s="178">
        <v>0</v>
      </c>
      <c r="C81" s="179">
        <v>0</v>
      </c>
      <c r="D81" s="180" t="str">
        <f t="shared" si="10"/>
        <v/>
      </c>
      <c r="E81" s="178">
        <v>0</v>
      </c>
      <c r="F81" s="179">
        <v>0</v>
      </c>
      <c r="G81" s="180" t="str">
        <f t="shared" si="11"/>
        <v/>
      </c>
      <c r="H81" s="180" t="str">
        <f t="shared" si="12"/>
        <v/>
      </c>
      <c r="I81" s="180" t="str">
        <f t="shared" si="12"/>
        <v/>
      </c>
      <c r="J81" s="268" t="str">
        <f t="shared" si="13"/>
        <v/>
      </c>
      <c r="K81" s="182">
        <v>0</v>
      </c>
      <c r="L81" s="179">
        <v>0</v>
      </c>
      <c r="M81" s="180" t="str">
        <f t="shared" si="14"/>
        <v/>
      </c>
      <c r="N81" s="178">
        <v>100</v>
      </c>
      <c r="O81" s="179">
        <v>60</v>
      </c>
      <c r="P81" s="180">
        <f t="shared" si="15"/>
        <v>0.6</v>
      </c>
      <c r="Q81" s="180">
        <f t="shared" si="16"/>
        <v>-1</v>
      </c>
      <c r="R81" s="180">
        <f t="shared" si="16"/>
        <v>-1</v>
      </c>
      <c r="S81" s="268" t="str">
        <f t="shared" si="17"/>
        <v/>
      </c>
    </row>
    <row r="82" spans="1:19" ht="16.5" x14ac:dyDescent="0.3">
      <c r="A82" s="177" t="s">
        <v>103</v>
      </c>
      <c r="B82" s="178">
        <v>0</v>
      </c>
      <c r="C82" s="179">
        <v>0</v>
      </c>
      <c r="D82" s="180" t="str">
        <f t="shared" si="10"/>
        <v/>
      </c>
      <c r="E82" s="178">
        <v>0</v>
      </c>
      <c r="F82" s="179">
        <v>0</v>
      </c>
      <c r="G82" s="180" t="str">
        <f t="shared" si="11"/>
        <v/>
      </c>
      <c r="H82" s="180" t="str">
        <f t="shared" si="12"/>
        <v/>
      </c>
      <c r="I82" s="180" t="str">
        <f t="shared" si="12"/>
        <v/>
      </c>
      <c r="J82" s="268" t="str">
        <f t="shared" si="13"/>
        <v/>
      </c>
      <c r="K82" s="182">
        <v>288</v>
      </c>
      <c r="L82" s="179">
        <v>98</v>
      </c>
      <c r="M82" s="180">
        <f t="shared" si="14"/>
        <v>0.34027777777777779</v>
      </c>
      <c r="N82" s="178">
        <v>348</v>
      </c>
      <c r="O82" s="179">
        <v>300</v>
      </c>
      <c r="P82" s="180">
        <f t="shared" si="15"/>
        <v>0.86206896551724133</v>
      </c>
      <c r="Q82" s="180">
        <f t="shared" si="16"/>
        <v>-0.17241379310344829</v>
      </c>
      <c r="R82" s="180">
        <f t="shared" si="16"/>
        <v>-0.67333333333333334</v>
      </c>
      <c r="S82" s="268">
        <f t="shared" si="17"/>
        <v>-0.52179118773946354</v>
      </c>
    </row>
    <row r="83" spans="1:19" ht="16.5" x14ac:dyDescent="0.3">
      <c r="A83" s="177" t="s">
        <v>608</v>
      </c>
      <c r="B83" s="178">
        <v>0</v>
      </c>
      <c r="C83" s="179">
        <v>0</v>
      </c>
      <c r="D83" s="180" t="str">
        <f t="shared" si="10"/>
        <v/>
      </c>
      <c r="E83" s="178">
        <v>0</v>
      </c>
      <c r="F83" s="179">
        <v>0</v>
      </c>
      <c r="G83" s="180" t="str">
        <f t="shared" si="11"/>
        <v/>
      </c>
      <c r="H83" s="180" t="str">
        <f t="shared" si="12"/>
        <v/>
      </c>
      <c r="I83" s="180" t="str">
        <f t="shared" si="12"/>
        <v/>
      </c>
      <c r="J83" s="268" t="str">
        <f t="shared" si="13"/>
        <v/>
      </c>
      <c r="K83" s="182">
        <v>2992</v>
      </c>
      <c r="L83" s="179">
        <v>0</v>
      </c>
      <c r="M83" s="180">
        <f t="shared" si="14"/>
        <v>0</v>
      </c>
      <c r="N83" s="178">
        <v>0</v>
      </c>
      <c r="O83" s="179">
        <v>0</v>
      </c>
      <c r="P83" s="180" t="str">
        <f t="shared" si="15"/>
        <v/>
      </c>
      <c r="Q83" s="180" t="str">
        <f t="shared" si="16"/>
        <v/>
      </c>
      <c r="R83" s="180" t="str">
        <f t="shared" si="16"/>
        <v/>
      </c>
      <c r="S83" s="268" t="str">
        <f t="shared" si="17"/>
        <v/>
      </c>
    </row>
    <row r="84" spans="1:19" ht="16.5" x14ac:dyDescent="0.3">
      <c r="A84" s="177" t="s">
        <v>402</v>
      </c>
      <c r="B84" s="178">
        <v>0</v>
      </c>
      <c r="C84" s="179">
        <v>0</v>
      </c>
      <c r="D84" s="180" t="str">
        <f t="shared" si="10"/>
        <v/>
      </c>
      <c r="E84" s="178">
        <v>0</v>
      </c>
      <c r="F84" s="179">
        <v>0</v>
      </c>
      <c r="G84" s="180" t="str">
        <f t="shared" si="11"/>
        <v/>
      </c>
      <c r="H84" s="180" t="str">
        <f t="shared" si="12"/>
        <v/>
      </c>
      <c r="I84" s="180" t="str">
        <f t="shared" si="12"/>
        <v/>
      </c>
      <c r="J84" s="268" t="str">
        <f t="shared" si="13"/>
        <v/>
      </c>
      <c r="K84" s="182">
        <v>0</v>
      </c>
      <c r="L84" s="179">
        <v>0</v>
      </c>
      <c r="M84" s="180" t="str">
        <f t="shared" si="14"/>
        <v/>
      </c>
      <c r="N84" s="178">
        <v>190</v>
      </c>
      <c r="O84" s="179">
        <v>91</v>
      </c>
      <c r="P84" s="180">
        <f t="shared" si="15"/>
        <v>0.47894736842105262</v>
      </c>
      <c r="Q84" s="180">
        <f t="shared" si="16"/>
        <v>-1</v>
      </c>
      <c r="R84" s="180">
        <f t="shared" si="16"/>
        <v>-1</v>
      </c>
      <c r="S84" s="268" t="str">
        <f t="shared" si="17"/>
        <v/>
      </c>
    </row>
    <row r="85" spans="1:19" ht="16.5" x14ac:dyDescent="0.3">
      <c r="A85" s="177" t="s">
        <v>465</v>
      </c>
      <c r="B85" s="178">
        <v>0</v>
      </c>
      <c r="C85" s="179">
        <v>0</v>
      </c>
      <c r="D85" s="180" t="str">
        <f t="shared" si="10"/>
        <v/>
      </c>
      <c r="E85" s="178">
        <v>0</v>
      </c>
      <c r="F85" s="179">
        <v>0</v>
      </c>
      <c r="G85" s="180" t="str">
        <f t="shared" si="11"/>
        <v/>
      </c>
      <c r="H85" s="180" t="str">
        <f t="shared" si="12"/>
        <v/>
      </c>
      <c r="I85" s="180" t="str">
        <f t="shared" si="12"/>
        <v/>
      </c>
      <c r="J85" s="268" t="str">
        <f t="shared" si="13"/>
        <v/>
      </c>
      <c r="K85" s="182">
        <v>0</v>
      </c>
      <c r="L85" s="179">
        <v>0</v>
      </c>
      <c r="M85" s="180" t="str">
        <f t="shared" si="14"/>
        <v/>
      </c>
      <c r="N85" s="178">
        <v>189</v>
      </c>
      <c r="O85" s="179">
        <v>90</v>
      </c>
      <c r="P85" s="180">
        <f t="shared" si="15"/>
        <v>0.47619047619047616</v>
      </c>
      <c r="Q85" s="180">
        <f t="shared" si="16"/>
        <v>-1</v>
      </c>
      <c r="R85" s="180">
        <f t="shared" si="16"/>
        <v>-1</v>
      </c>
      <c r="S85" s="268" t="str">
        <f t="shared" si="17"/>
        <v/>
      </c>
    </row>
    <row r="86" spans="1:19" ht="16.5" x14ac:dyDescent="0.3">
      <c r="A86" s="177" t="s">
        <v>461</v>
      </c>
      <c r="B86" s="178">
        <v>0</v>
      </c>
      <c r="C86" s="179">
        <v>0</v>
      </c>
      <c r="D86" s="180" t="str">
        <f t="shared" si="10"/>
        <v/>
      </c>
      <c r="E86" s="178">
        <v>0</v>
      </c>
      <c r="F86" s="179">
        <v>0</v>
      </c>
      <c r="G86" s="180" t="str">
        <f t="shared" si="11"/>
        <v/>
      </c>
      <c r="H86" s="180" t="str">
        <f t="shared" si="12"/>
        <v/>
      </c>
      <c r="I86" s="180" t="str">
        <f t="shared" si="12"/>
        <v/>
      </c>
      <c r="J86" s="268" t="str">
        <f t="shared" si="13"/>
        <v/>
      </c>
      <c r="K86" s="182">
        <v>0</v>
      </c>
      <c r="L86" s="179">
        <v>0</v>
      </c>
      <c r="M86" s="180" t="str">
        <f t="shared" si="14"/>
        <v/>
      </c>
      <c r="N86" s="178">
        <v>68</v>
      </c>
      <c r="O86" s="179">
        <v>60</v>
      </c>
      <c r="P86" s="180">
        <f t="shared" si="15"/>
        <v>0.88235294117647056</v>
      </c>
      <c r="Q86" s="180">
        <f t="shared" si="16"/>
        <v>-1</v>
      </c>
      <c r="R86" s="180">
        <f t="shared" si="16"/>
        <v>-1</v>
      </c>
      <c r="S86" s="268" t="str">
        <f t="shared" si="17"/>
        <v/>
      </c>
    </row>
    <row r="87" spans="1:19" ht="17.25" thickBot="1" x14ac:dyDescent="0.35">
      <c r="A87" s="177" t="s">
        <v>97</v>
      </c>
      <c r="B87" s="178">
        <v>0</v>
      </c>
      <c r="C87" s="179">
        <v>0</v>
      </c>
      <c r="D87" s="180" t="str">
        <f t="shared" si="10"/>
        <v/>
      </c>
      <c r="E87" s="178">
        <v>0</v>
      </c>
      <c r="F87" s="179">
        <v>0</v>
      </c>
      <c r="G87" s="180" t="str">
        <f t="shared" si="11"/>
        <v/>
      </c>
      <c r="H87" s="180" t="str">
        <f t="shared" si="12"/>
        <v/>
      </c>
      <c r="I87" s="180" t="str">
        <f t="shared" si="12"/>
        <v/>
      </c>
      <c r="J87" s="268" t="str">
        <f t="shared" si="13"/>
        <v/>
      </c>
      <c r="K87" s="182">
        <v>0</v>
      </c>
      <c r="L87" s="179">
        <v>0</v>
      </c>
      <c r="M87" s="180" t="str">
        <f t="shared" si="14"/>
        <v/>
      </c>
      <c r="N87" s="178">
        <v>54480</v>
      </c>
      <c r="O87" s="179">
        <v>47573</v>
      </c>
      <c r="P87" s="180">
        <f t="shared" si="15"/>
        <v>0.87321953010278996</v>
      </c>
      <c r="Q87" s="180">
        <f t="shared" si="16"/>
        <v>-1</v>
      </c>
      <c r="R87" s="180">
        <f t="shared" si="16"/>
        <v>-1</v>
      </c>
      <c r="S87" s="268" t="str">
        <f t="shared" si="17"/>
        <v/>
      </c>
    </row>
    <row r="88" spans="1:19" ht="15.75" thickTop="1" x14ac:dyDescent="0.25">
      <c r="A88" s="224" t="s">
        <v>459</v>
      </c>
      <c r="B88" s="225">
        <v>0</v>
      </c>
      <c r="C88" s="226">
        <v>0</v>
      </c>
      <c r="D88" s="227" t="str">
        <f t="shared" si="10"/>
        <v/>
      </c>
      <c r="E88" s="225">
        <v>0</v>
      </c>
      <c r="F88" s="226">
        <v>0</v>
      </c>
      <c r="G88" s="227" t="str">
        <f t="shared" si="11"/>
        <v/>
      </c>
      <c r="H88" s="227" t="str">
        <f t="shared" si="12"/>
        <v/>
      </c>
      <c r="I88" s="227" t="str">
        <f t="shared" si="12"/>
        <v/>
      </c>
      <c r="J88" s="271" t="str">
        <f t="shared" si="13"/>
        <v/>
      </c>
      <c r="K88" s="228">
        <v>0</v>
      </c>
      <c r="L88" s="226">
        <v>0</v>
      </c>
      <c r="M88" s="227" t="str">
        <f t="shared" si="14"/>
        <v/>
      </c>
      <c r="N88" s="225">
        <v>531</v>
      </c>
      <c r="O88" s="226">
        <v>160</v>
      </c>
      <c r="P88" s="227">
        <f t="shared" si="15"/>
        <v>0.30131826741996232</v>
      </c>
      <c r="Q88" s="227">
        <f t="shared" si="16"/>
        <v>-1</v>
      </c>
      <c r="R88" s="227">
        <f t="shared" si="16"/>
        <v>-1</v>
      </c>
      <c r="S88" s="271" t="str">
        <f t="shared" si="17"/>
        <v/>
      </c>
    </row>
    <row r="89" spans="1:19" ht="16.5" x14ac:dyDescent="0.3">
      <c r="A89" s="177" t="s">
        <v>219</v>
      </c>
      <c r="B89" s="178">
        <v>213637</v>
      </c>
      <c r="C89" s="179">
        <v>191130</v>
      </c>
      <c r="D89" s="180">
        <f t="shared" si="10"/>
        <v>0.89464839891966275</v>
      </c>
      <c r="E89" s="178">
        <v>201142</v>
      </c>
      <c r="F89" s="179">
        <v>180811</v>
      </c>
      <c r="G89" s="180">
        <f t="shared" si="11"/>
        <v>0.89892215449781743</v>
      </c>
      <c r="H89" s="180">
        <f t="shared" si="12"/>
        <v>6.2120293126249226E-2</v>
      </c>
      <c r="I89" s="180">
        <f t="shared" si="12"/>
        <v>5.7070642825934215E-2</v>
      </c>
      <c r="J89" s="268">
        <f t="shared" si="13"/>
        <v>-4.273755578154681E-3</v>
      </c>
      <c r="K89" s="182">
        <v>2509071</v>
      </c>
      <c r="L89" s="179">
        <v>2203375</v>
      </c>
      <c r="M89" s="180">
        <f t="shared" si="14"/>
        <v>0.87816367093637449</v>
      </c>
      <c r="N89" s="178">
        <v>2269301</v>
      </c>
      <c r="O89" s="179">
        <v>1976616</v>
      </c>
      <c r="P89" s="180">
        <f t="shared" si="15"/>
        <v>0.87102416118443515</v>
      </c>
      <c r="Q89" s="180">
        <f t="shared" si="16"/>
        <v>0.10565808590398551</v>
      </c>
      <c r="R89" s="180">
        <f t="shared" si="16"/>
        <v>0.11472081577807725</v>
      </c>
      <c r="S89" s="268">
        <f t="shared" si="17"/>
        <v>7.1395097519393325E-3</v>
      </c>
    </row>
    <row r="90" spans="1:19" ht="16.5" x14ac:dyDescent="0.3">
      <c r="A90" s="177" t="s">
        <v>84</v>
      </c>
      <c r="B90" s="178">
        <v>99694</v>
      </c>
      <c r="C90" s="179">
        <v>90452</v>
      </c>
      <c r="D90" s="180">
        <f t="shared" si="10"/>
        <v>0.90729632675988525</v>
      </c>
      <c r="E90" s="178">
        <v>104878</v>
      </c>
      <c r="F90" s="179">
        <v>96491</v>
      </c>
      <c r="G90" s="180">
        <f t="shared" si="11"/>
        <v>0.92003089303762464</v>
      </c>
      <c r="H90" s="180">
        <f t="shared" si="12"/>
        <v>-4.9428860199469904E-2</v>
      </c>
      <c r="I90" s="180">
        <f t="shared" si="12"/>
        <v>-6.258614793089512E-2</v>
      </c>
      <c r="J90" s="268">
        <f t="shared" si="13"/>
        <v>-1.273456627773939E-2</v>
      </c>
      <c r="K90" s="182">
        <v>1254496</v>
      </c>
      <c r="L90" s="179">
        <v>1114730</v>
      </c>
      <c r="M90" s="180">
        <f t="shared" si="14"/>
        <v>0.8885879269443665</v>
      </c>
      <c r="N90" s="178">
        <v>1180706</v>
      </c>
      <c r="O90" s="179">
        <v>1047385</v>
      </c>
      <c r="P90" s="180">
        <f t="shared" si="15"/>
        <v>0.88708366011521922</v>
      </c>
      <c r="Q90" s="180">
        <f t="shared" si="16"/>
        <v>6.24965063275702E-2</v>
      </c>
      <c r="R90" s="180">
        <f t="shared" si="16"/>
        <v>6.429822844512767E-2</v>
      </c>
      <c r="S90" s="268">
        <f t="shared" si="17"/>
        <v>1.5042668291472827E-3</v>
      </c>
    </row>
    <row r="91" spans="1:19" ht="16.5" x14ac:dyDescent="0.3">
      <c r="A91" s="177" t="s">
        <v>95</v>
      </c>
      <c r="B91" s="178">
        <v>39266</v>
      </c>
      <c r="C91" s="179">
        <v>36351</v>
      </c>
      <c r="D91" s="180">
        <f t="shared" si="10"/>
        <v>0.92576274639637346</v>
      </c>
      <c r="E91" s="178">
        <v>29720</v>
      </c>
      <c r="F91" s="179">
        <v>27526</v>
      </c>
      <c r="G91" s="180">
        <f t="shared" si="11"/>
        <v>0.92617765814266484</v>
      </c>
      <c r="H91" s="180">
        <f t="shared" si="12"/>
        <v>0.32119784656796768</v>
      </c>
      <c r="I91" s="180">
        <f t="shared" si="12"/>
        <v>0.32060597253505785</v>
      </c>
      <c r="J91" s="268">
        <f t="shared" si="13"/>
        <v>-4.1491174629137983E-4</v>
      </c>
      <c r="K91" s="182">
        <v>405627</v>
      </c>
      <c r="L91" s="179">
        <v>360834</v>
      </c>
      <c r="M91" s="180">
        <f t="shared" si="14"/>
        <v>0.88957096051298357</v>
      </c>
      <c r="N91" s="178">
        <v>351255</v>
      </c>
      <c r="O91" s="179">
        <v>308491</v>
      </c>
      <c r="P91" s="180">
        <f t="shared" si="15"/>
        <v>0.87825369033892753</v>
      </c>
      <c r="Q91" s="180">
        <f t="shared" si="16"/>
        <v>0.15479352607080332</v>
      </c>
      <c r="R91" s="180">
        <f t="shared" si="16"/>
        <v>0.16967431788933873</v>
      </c>
      <c r="S91" s="268">
        <f t="shared" si="17"/>
        <v>1.1317270174056038E-2</v>
      </c>
    </row>
    <row r="92" spans="1:19" ht="16.5" x14ac:dyDescent="0.3">
      <c r="A92" s="177" t="s">
        <v>101</v>
      </c>
      <c r="B92" s="178">
        <v>26048</v>
      </c>
      <c r="C92" s="179">
        <v>22189</v>
      </c>
      <c r="D92" s="180">
        <f t="shared" si="10"/>
        <v>0.85185042997542992</v>
      </c>
      <c r="E92" s="178">
        <v>18352</v>
      </c>
      <c r="F92" s="179">
        <v>16020</v>
      </c>
      <c r="G92" s="180">
        <f t="shared" si="11"/>
        <v>0.87292938099389716</v>
      </c>
      <c r="H92" s="180">
        <f t="shared" si="12"/>
        <v>0.41935483870967749</v>
      </c>
      <c r="I92" s="180">
        <f t="shared" si="12"/>
        <v>0.38508114856429465</v>
      </c>
      <c r="J92" s="268">
        <f t="shared" si="13"/>
        <v>-2.107895101846724E-2</v>
      </c>
      <c r="K92" s="182">
        <v>269952</v>
      </c>
      <c r="L92" s="179">
        <v>227354</v>
      </c>
      <c r="M92" s="180">
        <f t="shared" si="14"/>
        <v>0.84220157657657657</v>
      </c>
      <c r="N92" s="178">
        <v>216080</v>
      </c>
      <c r="O92" s="179">
        <v>181870</v>
      </c>
      <c r="P92" s="180">
        <f t="shared" si="15"/>
        <v>0.84167900777489824</v>
      </c>
      <c r="Q92" s="180">
        <f t="shared" si="16"/>
        <v>0.24931506849315066</v>
      </c>
      <c r="R92" s="180">
        <f t="shared" si="16"/>
        <v>0.25009072414361899</v>
      </c>
      <c r="S92" s="268">
        <f t="shared" si="17"/>
        <v>5.2256880167833586E-4</v>
      </c>
    </row>
    <row r="93" spans="1:19" ht="16.5" x14ac:dyDescent="0.3">
      <c r="A93" s="177" t="s">
        <v>102</v>
      </c>
      <c r="B93" s="178">
        <v>17298</v>
      </c>
      <c r="C93" s="179">
        <v>15479</v>
      </c>
      <c r="D93" s="180">
        <f t="shared" si="10"/>
        <v>0.89484333448953635</v>
      </c>
      <c r="E93" s="178">
        <v>17112</v>
      </c>
      <c r="F93" s="179">
        <v>15140</v>
      </c>
      <c r="G93" s="180">
        <f t="shared" si="11"/>
        <v>0.88475923328658257</v>
      </c>
      <c r="H93" s="180">
        <f t="shared" si="12"/>
        <v>1.0869565217391353E-2</v>
      </c>
      <c r="I93" s="180">
        <f t="shared" si="12"/>
        <v>2.2391017173051475E-2</v>
      </c>
      <c r="J93" s="268">
        <f t="shared" si="13"/>
        <v>1.0084101202953777E-2</v>
      </c>
      <c r="K93" s="182">
        <v>199734</v>
      </c>
      <c r="L93" s="179">
        <v>177443</v>
      </c>
      <c r="M93" s="180">
        <f t="shared" si="14"/>
        <v>0.88839656743468809</v>
      </c>
      <c r="N93" s="178">
        <v>193257</v>
      </c>
      <c r="O93" s="179">
        <v>165255</v>
      </c>
      <c r="P93" s="180">
        <f t="shared" si="15"/>
        <v>0.85510486036728295</v>
      </c>
      <c r="Q93" s="180">
        <f t="shared" si="16"/>
        <v>3.351495676741334E-2</v>
      </c>
      <c r="R93" s="180">
        <f t="shared" si="16"/>
        <v>7.3752685244016902E-2</v>
      </c>
      <c r="S93" s="268">
        <f t="shared" si="17"/>
        <v>3.3291707067405141E-2</v>
      </c>
    </row>
    <row r="94" spans="1:19" ht="16.5" x14ac:dyDescent="0.3">
      <c r="A94" s="177" t="s">
        <v>83</v>
      </c>
      <c r="B94" s="178">
        <v>15876</v>
      </c>
      <c r="C94" s="179">
        <v>13116</v>
      </c>
      <c r="D94" s="180">
        <f t="shared" si="10"/>
        <v>0.82615268329554048</v>
      </c>
      <c r="E94" s="178">
        <v>12936</v>
      </c>
      <c r="F94" s="179">
        <v>10426</v>
      </c>
      <c r="G94" s="180">
        <f t="shared" si="11"/>
        <v>0.80596784168212743</v>
      </c>
      <c r="H94" s="180">
        <f t="shared" si="12"/>
        <v>0.22727272727272729</v>
      </c>
      <c r="I94" s="180">
        <f t="shared" si="12"/>
        <v>0.25800882409361203</v>
      </c>
      <c r="J94" s="268">
        <f t="shared" si="13"/>
        <v>2.0184841613413051E-2</v>
      </c>
      <c r="K94" s="182">
        <v>149976</v>
      </c>
      <c r="L94" s="179">
        <v>125227</v>
      </c>
      <c r="M94" s="180">
        <f t="shared" si="14"/>
        <v>0.83498026350882804</v>
      </c>
      <c r="N94" s="178">
        <v>118776</v>
      </c>
      <c r="O94" s="179">
        <v>97419</v>
      </c>
      <c r="P94" s="180">
        <f t="shared" si="15"/>
        <v>0.82019094766619516</v>
      </c>
      <c r="Q94" s="180">
        <f t="shared" si="16"/>
        <v>0.26267932915740544</v>
      </c>
      <c r="R94" s="180">
        <f t="shared" si="16"/>
        <v>0.28544739732495716</v>
      </c>
      <c r="S94" s="268">
        <f t="shared" si="17"/>
        <v>1.4789315842632877E-2</v>
      </c>
    </row>
    <row r="95" spans="1:19" ht="16.5" x14ac:dyDescent="0.3">
      <c r="A95" s="177" t="s">
        <v>104</v>
      </c>
      <c r="B95" s="178">
        <v>15455</v>
      </c>
      <c r="C95" s="179">
        <v>13543</v>
      </c>
      <c r="D95" s="180">
        <f t="shared" si="10"/>
        <v>0.87628599158848264</v>
      </c>
      <c r="E95" s="178">
        <v>14894</v>
      </c>
      <c r="F95" s="179">
        <v>13118</v>
      </c>
      <c r="G95" s="180">
        <f t="shared" si="11"/>
        <v>0.88075735195380689</v>
      </c>
      <c r="H95" s="180">
        <f t="shared" si="12"/>
        <v>3.7666174298375266E-2</v>
      </c>
      <c r="I95" s="180">
        <f t="shared" si="12"/>
        <v>3.2398231437719138E-2</v>
      </c>
      <c r="J95" s="268">
        <f t="shared" si="13"/>
        <v>-4.4713603653242506E-3</v>
      </c>
      <c r="K95" s="182">
        <v>192204</v>
      </c>
      <c r="L95" s="179">
        <v>171121</v>
      </c>
      <c r="M95" s="180">
        <f t="shared" si="14"/>
        <v>0.89030925475016132</v>
      </c>
      <c r="N95" s="178">
        <v>169675</v>
      </c>
      <c r="O95" s="179">
        <v>148727</v>
      </c>
      <c r="P95" s="180">
        <f t="shared" si="15"/>
        <v>0.87654044496832184</v>
      </c>
      <c r="Q95" s="180">
        <f t="shared" si="16"/>
        <v>0.13277736849860022</v>
      </c>
      <c r="R95" s="180">
        <f t="shared" si="16"/>
        <v>0.15057118075399889</v>
      </c>
      <c r="S95" s="268">
        <f t="shared" si="17"/>
        <v>1.3768809781839475E-2</v>
      </c>
    </row>
    <row r="96" spans="1:19" ht="16.5" x14ac:dyDescent="0.3">
      <c r="A96" s="177" t="s">
        <v>450</v>
      </c>
      <c r="B96" s="178">
        <v>0</v>
      </c>
      <c r="C96" s="179">
        <v>0</v>
      </c>
      <c r="D96" s="180" t="str">
        <f t="shared" si="10"/>
        <v/>
      </c>
      <c r="E96" s="178">
        <v>0</v>
      </c>
      <c r="F96" s="179">
        <v>0</v>
      </c>
      <c r="G96" s="180" t="str">
        <f t="shared" si="11"/>
        <v/>
      </c>
      <c r="H96" s="180" t="str">
        <f t="shared" si="12"/>
        <v/>
      </c>
      <c r="I96" s="180" t="str">
        <f t="shared" si="12"/>
        <v/>
      </c>
      <c r="J96" s="268" t="str">
        <f t="shared" si="13"/>
        <v/>
      </c>
      <c r="K96" s="182">
        <v>240</v>
      </c>
      <c r="L96" s="179">
        <v>196</v>
      </c>
      <c r="M96" s="180">
        <f t="shared" si="14"/>
        <v>0.81666666666666665</v>
      </c>
      <c r="N96" s="178">
        <v>80</v>
      </c>
      <c r="O96" s="179">
        <v>68</v>
      </c>
      <c r="P96" s="180">
        <f t="shared" si="15"/>
        <v>0.85</v>
      </c>
      <c r="Q96" s="180">
        <f t="shared" si="16"/>
        <v>2</v>
      </c>
      <c r="R96" s="180">
        <f t="shared" si="16"/>
        <v>1.8823529411764706</v>
      </c>
      <c r="S96" s="268">
        <f t="shared" si="17"/>
        <v>-3.3333333333333326E-2</v>
      </c>
    </row>
    <row r="97" spans="1:19" ht="16.5" x14ac:dyDescent="0.3">
      <c r="A97" s="177" t="s">
        <v>458</v>
      </c>
      <c r="B97" s="178">
        <v>0</v>
      </c>
      <c r="C97" s="179">
        <v>0</v>
      </c>
      <c r="D97" s="180" t="str">
        <f t="shared" si="10"/>
        <v/>
      </c>
      <c r="E97" s="178">
        <v>0</v>
      </c>
      <c r="F97" s="179">
        <v>0</v>
      </c>
      <c r="G97" s="180" t="str">
        <f t="shared" si="11"/>
        <v/>
      </c>
      <c r="H97" s="180" t="str">
        <f t="shared" si="12"/>
        <v/>
      </c>
      <c r="I97" s="180" t="str">
        <f t="shared" si="12"/>
        <v/>
      </c>
      <c r="J97" s="268" t="str">
        <f t="shared" si="13"/>
        <v/>
      </c>
      <c r="K97" s="182">
        <v>0</v>
      </c>
      <c r="L97" s="179">
        <v>0</v>
      </c>
      <c r="M97" s="180" t="str">
        <f t="shared" si="14"/>
        <v/>
      </c>
      <c r="N97" s="178">
        <v>240</v>
      </c>
      <c r="O97" s="179">
        <v>0</v>
      </c>
      <c r="P97" s="180">
        <f t="shared" si="15"/>
        <v>0</v>
      </c>
      <c r="Q97" s="180">
        <f t="shared" si="16"/>
        <v>-1</v>
      </c>
      <c r="R97" s="180" t="str">
        <f t="shared" si="16"/>
        <v/>
      </c>
      <c r="S97" s="268" t="str">
        <f t="shared" si="17"/>
        <v/>
      </c>
    </row>
    <row r="98" spans="1:19" ht="16.5" x14ac:dyDescent="0.3">
      <c r="A98" s="177" t="s">
        <v>99</v>
      </c>
      <c r="B98" s="178">
        <v>0</v>
      </c>
      <c r="C98" s="179">
        <v>0</v>
      </c>
      <c r="D98" s="180" t="str">
        <f t="shared" si="10"/>
        <v/>
      </c>
      <c r="E98" s="178">
        <v>0</v>
      </c>
      <c r="F98" s="179">
        <v>0</v>
      </c>
      <c r="G98" s="180" t="str">
        <f t="shared" si="11"/>
        <v/>
      </c>
      <c r="H98" s="180" t="str">
        <f t="shared" si="12"/>
        <v/>
      </c>
      <c r="I98" s="180" t="str">
        <f t="shared" si="12"/>
        <v/>
      </c>
      <c r="J98" s="268" t="str">
        <f t="shared" si="13"/>
        <v/>
      </c>
      <c r="K98" s="182">
        <v>0</v>
      </c>
      <c r="L98" s="179">
        <v>0</v>
      </c>
      <c r="M98" s="180" t="str">
        <f t="shared" si="14"/>
        <v/>
      </c>
      <c r="N98" s="178">
        <v>144</v>
      </c>
      <c r="O98" s="179">
        <v>7</v>
      </c>
      <c r="P98" s="180">
        <f t="shared" si="15"/>
        <v>4.8611111111111112E-2</v>
      </c>
      <c r="Q98" s="180">
        <f t="shared" si="16"/>
        <v>-1</v>
      </c>
      <c r="R98" s="180">
        <f t="shared" si="16"/>
        <v>-1</v>
      </c>
      <c r="S98" s="268" t="str">
        <f t="shared" si="17"/>
        <v/>
      </c>
    </row>
    <row r="99" spans="1:19" ht="16.5" x14ac:dyDescent="0.3">
      <c r="A99" s="177" t="s">
        <v>109</v>
      </c>
      <c r="B99" s="178">
        <v>0</v>
      </c>
      <c r="C99" s="179">
        <v>0</v>
      </c>
      <c r="D99" s="180" t="str">
        <f t="shared" si="10"/>
        <v/>
      </c>
      <c r="E99" s="178">
        <v>3250</v>
      </c>
      <c r="F99" s="179">
        <v>2090</v>
      </c>
      <c r="G99" s="180">
        <f t="shared" si="11"/>
        <v>0.6430769230769231</v>
      </c>
      <c r="H99" s="180">
        <f t="shared" si="12"/>
        <v>-1</v>
      </c>
      <c r="I99" s="180">
        <f t="shared" si="12"/>
        <v>-1</v>
      </c>
      <c r="J99" s="268" t="str">
        <f t="shared" si="13"/>
        <v/>
      </c>
      <c r="K99" s="182">
        <v>35800</v>
      </c>
      <c r="L99" s="179">
        <v>26128</v>
      </c>
      <c r="M99" s="180">
        <f t="shared" si="14"/>
        <v>0.72983240223463686</v>
      </c>
      <c r="N99" s="178">
        <v>39000</v>
      </c>
      <c r="O99" s="179">
        <v>27308</v>
      </c>
      <c r="P99" s="180">
        <f t="shared" si="15"/>
        <v>0.70020512820512826</v>
      </c>
      <c r="Q99" s="180">
        <f t="shared" si="16"/>
        <v>-8.2051282051282093E-2</v>
      </c>
      <c r="R99" s="180">
        <f t="shared" si="16"/>
        <v>-4.3210780723597519E-2</v>
      </c>
      <c r="S99" s="268">
        <f t="shared" si="17"/>
        <v>2.9627274029508599E-2</v>
      </c>
    </row>
    <row r="100" spans="1:19" ht="17.25" thickBot="1" x14ac:dyDescent="0.35">
      <c r="A100" s="177" t="s">
        <v>453</v>
      </c>
      <c r="B100" s="178">
        <v>0</v>
      </c>
      <c r="C100" s="179">
        <v>0</v>
      </c>
      <c r="D100" s="180" t="str">
        <f t="shared" si="10"/>
        <v/>
      </c>
      <c r="E100" s="178">
        <v>0</v>
      </c>
      <c r="F100" s="179">
        <v>0</v>
      </c>
      <c r="G100" s="180" t="str">
        <f t="shared" si="11"/>
        <v/>
      </c>
      <c r="H100" s="180" t="str">
        <f t="shared" si="12"/>
        <v/>
      </c>
      <c r="I100" s="180" t="str">
        <f t="shared" si="12"/>
        <v/>
      </c>
      <c r="J100" s="268" t="str">
        <f t="shared" si="13"/>
        <v/>
      </c>
      <c r="K100" s="182">
        <v>0</v>
      </c>
      <c r="L100" s="179">
        <v>0</v>
      </c>
      <c r="M100" s="180" t="str">
        <f t="shared" si="14"/>
        <v/>
      </c>
      <c r="N100" s="178">
        <v>88</v>
      </c>
      <c r="O100" s="179">
        <v>86</v>
      </c>
      <c r="P100" s="180">
        <f t="shared" si="15"/>
        <v>0.97727272727272729</v>
      </c>
      <c r="Q100" s="180">
        <f t="shared" si="16"/>
        <v>-1</v>
      </c>
      <c r="R100" s="180">
        <f t="shared" si="16"/>
        <v>-1</v>
      </c>
      <c r="S100" s="268" t="str">
        <f t="shared" si="17"/>
        <v/>
      </c>
    </row>
    <row r="101" spans="1:19" ht="15.75" thickTop="1" x14ac:dyDescent="0.25">
      <c r="A101" s="224" t="s">
        <v>455</v>
      </c>
      <c r="B101" s="225">
        <v>0</v>
      </c>
      <c r="C101" s="226">
        <v>0</v>
      </c>
      <c r="D101" s="227" t="str">
        <f t="shared" si="10"/>
        <v/>
      </c>
      <c r="E101" s="225">
        <v>0</v>
      </c>
      <c r="F101" s="226">
        <v>0</v>
      </c>
      <c r="G101" s="227" t="str">
        <f t="shared" si="11"/>
        <v/>
      </c>
      <c r="H101" s="227" t="str">
        <f t="shared" si="12"/>
        <v/>
      </c>
      <c r="I101" s="227" t="str">
        <f t="shared" si="12"/>
        <v/>
      </c>
      <c r="J101" s="271" t="str">
        <f t="shared" si="13"/>
        <v/>
      </c>
      <c r="K101" s="228">
        <v>1042</v>
      </c>
      <c r="L101" s="226">
        <v>342</v>
      </c>
      <c r="M101" s="227">
        <f t="shared" si="14"/>
        <v>0.32821497120921306</v>
      </c>
      <c r="N101" s="225">
        <v>0</v>
      </c>
      <c r="O101" s="226">
        <v>0</v>
      </c>
      <c r="P101" s="227" t="str">
        <f t="shared" si="15"/>
        <v/>
      </c>
      <c r="Q101" s="227" t="str">
        <f t="shared" si="16"/>
        <v/>
      </c>
      <c r="R101" s="227" t="str">
        <f t="shared" si="16"/>
        <v/>
      </c>
      <c r="S101" s="271" t="str">
        <f t="shared" si="17"/>
        <v/>
      </c>
    </row>
    <row r="102" spans="1:19" ht="16.5" x14ac:dyDescent="0.3">
      <c r="A102" s="177" t="s">
        <v>245</v>
      </c>
      <c r="B102" s="178">
        <v>52116</v>
      </c>
      <c r="C102" s="179">
        <v>40652</v>
      </c>
      <c r="D102" s="180">
        <f t="shared" si="10"/>
        <v>0.78002916570726843</v>
      </c>
      <c r="E102" s="178">
        <v>56718</v>
      </c>
      <c r="F102" s="179">
        <v>47351</v>
      </c>
      <c r="G102" s="180">
        <f t="shared" si="11"/>
        <v>0.83484960682675691</v>
      </c>
      <c r="H102" s="180">
        <f t="shared" si="12"/>
        <v>-8.1138262985295695E-2</v>
      </c>
      <c r="I102" s="180">
        <f t="shared" si="12"/>
        <v>-0.14147536482862033</v>
      </c>
      <c r="J102" s="268">
        <f t="shared" si="13"/>
        <v>-5.4820441119488472E-2</v>
      </c>
      <c r="K102" s="182">
        <v>600777</v>
      </c>
      <c r="L102" s="179">
        <v>479205</v>
      </c>
      <c r="M102" s="180">
        <f t="shared" si="14"/>
        <v>0.79764205354066486</v>
      </c>
      <c r="N102" s="178">
        <v>576771</v>
      </c>
      <c r="O102" s="179">
        <v>466658</v>
      </c>
      <c r="P102" s="180">
        <f t="shared" si="15"/>
        <v>0.80908714203730769</v>
      </c>
      <c r="Q102" s="180">
        <f t="shared" si="16"/>
        <v>4.1621371393499418E-2</v>
      </c>
      <c r="R102" s="180">
        <f t="shared" si="16"/>
        <v>2.6886927900089619E-2</v>
      </c>
      <c r="S102" s="268">
        <f t="shared" si="17"/>
        <v>-1.144508849664283E-2</v>
      </c>
    </row>
    <row r="103" spans="1:19" ht="16.5" x14ac:dyDescent="0.3">
      <c r="A103" s="177" t="s">
        <v>84</v>
      </c>
      <c r="B103" s="178">
        <v>25324</v>
      </c>
      <c r="C103" s="179">
        <v>18600</v>
      </c>
      <c r="D103" s="180">
        <f t="shared" si="10"/>
        <v>0.73448112462486181</v>
      </c>
      <c r="E103" s="178">
        <v>25182</v>
      </c>
      <c r="F103" s="179">
        <v>21663</v>
      </c>
      <c r="G103" s="180">
        <f t="shared" si="11"/>
        <v>0.86025732666190136</v>
      </c>
      <c r="H103" s="180">
        <f t="shared" si="12"/>
        <v>5.638948455245707E-3</v>
      </c>
      <c r="I103" s="180">
        <f t="shared" si="12"/>
        <v>-0.14139315884226566</v>
      </c>
      <c r="J103" s="268">
        <f t="shared" si="13"/>
        <v>-0.12577620203703954</v>
      </c>
      <c r="K103" s="182">
        <v>307053</v>
      </c>
      <c r="L103" s="179">
        <v>246205</v>
      </c>
      <c r="M103" s="180">
        <f t="shared" si="14"/>
        <v>0.8018322569719234</v>
      </c>
      <c r="N103" s="178">
        <v>290372</v>
      </c>
      <c r="O103" s="179">
        <v>242904</v>
      </c>
      <c r="P103" s="180">
        <f t="shared" si="15"/>
        <v>0.83652693785902221</v>
      </c>
      <c r="Q103" s="180">
        <f t="shared" si="16"/>
        <v>5.7446999021944167E-2</v>
      </c>
      <c r="R103" s="180">
        <f t="shared" si="16"/>
        <v>1.3589730922504373E-2</v>
      </c>
      <c r="S103" s="268">
        <f t="shared" si="17"/>
        <v>-3.4694680887098817E-2</v>
      </c>
    </row>
    <row r="104" spans="1:19" ht="16.5" x14ac:dyDescent="0.3">
      <c r="A104" s="177" t="s">
        <v>86</v>
      </c>
      <c r="B104" s="178">
        <v>13560</v>
      </c>
      <c r="C104" s="179">
        <v>11561</v>
      </c>
      <c r="D104" s="180">
        <f t="shared" si="10"/>
        <v>0.85258112094395277</v>
      </c>
      <c r="E104" s="178">
        <v>22620</v>
      </c>
      <c r="F104" s="179">
        <v>18653</v>
      </c>
      <c r="G104" s="180">
        <f t="shared" si="11"/>
        <v>0.8246242263483643</v>
      </c>
      <c r="H104" s="180">
        <f t="shared" si="12"/>
        <v>-0.40053050397877987</v>
      </c>
      <c r="I104" s="180">
        <f t="shared" si="12"/>
        <v>-0.38020693722189458</v>
      </c>
      <c r="J104" s="268">
        <f t="shared" si="13"/>
        <v>2.7956894595588477E-2</v>
      </c>
      <c r="K104" s="182">
        <v>189331</v>
      </c>
      <c r="L104" s="179">
        <v>150158</v>
      </c>
      <c r="M104" s="180">
        <f t="shared" si="14"/>
        <v>0.79309780226164761</v>
      </c>
      <c r="N104" s="178">
        <v>180870</v>
      </c>
      <c r="O104" s="179">
        <v>143883</v>
      </c>
      <c r="P104" s="180">
        <f t="shared" si="15"/>
        <v>0.79550505888207002</v>
      </c>
      <c r="Q104" s="180">
        <f t="shared" si="16"/>
        <v>4.6779454857079683E-2</v>
      </c>
      <c r="R104" s="180">
        <f t="shared" si="16"/>
        <v>4.3611823495478985E-2</v>
      </c>
      <c r="S104" s="268">
        <f t="shared" si="17"/>
        <v>-2.4072566204224044E-3</v>
      </c>
    </row>
    <row r="105" spans="1:19" ht="16.5" x14ac:dyDescent="0.3">
      <c r="A105" s="177" t="s">
        <v>85</v>
      </c>
      <c r="B105" s="178">
        <v>10600</v>
      </c>
      <c r="C105" s="179">
        <v>8624</v>
      </c>
      <c r="D105" s="180">
        <f t="shared" si="10"/>
        <v>0.81358490566037733</v>
      </c>
      <c r="E105" s="178">
        <v>5964</v>
      </c>
      <c r="F105" s="179">
        <v>4736</v>
      </c>
      <c r="G105" s="180">
        <f t="shared" si="11"/>
        <v>0.79409792085848419</v>
      </c>
      <c r="H105" s="180">
        <f t="shared" si="12"/>
        <v>0.77733065057008721</v>
      </c>
      <c r="I105" s="180">
        <f t="shared" si="12"/>
        <v>0.82094594594594605</v>
      </c>
      <c r="J105" s="268">
        <f t="shared" si="13"/>
        <v>1.9486984801893148E-2</v>
      </c>
      <c r="K105" s="182">
        <v>82800</v>
      </c>
      <c r="L105" s="179">
        <v>67891</v>
      </c>
      <c r="M105" s="180">
        <f t="shared" si="14"/>
        <v>0.81993961352657008</v>
      </c>
      <c r="N105" s="178">
        <v>58744</v>
      </c>
      <c r="O105" s="179">
        <v>45550</v>
      </c>
      <c r="P105" s="180">
        <f t="shared" si="15"/>
        <v>0.77539833855372464</v>
      </c>
      <c r="Q105" s="180">
        <f t="shared" si="16"/>
        <v>0.40950565164101871</v>
      </c>
      <c r="R105" s="180">
        <f t="shared" si="16"/>
        <v>0.49047200878155883</v>
      </c>
      <c r="S105" s="268">
        <f t="shared" si="17"/>
        <v>4.4541274972845435E-2</v>
      </c>
    </row>
    <row r="106" spans="1:19" ht="16.5" x14ac:dyDescent="0.3">
      <c r="A106" s="177" t="s">
        <v>98</v>
      </c>
      <c r="B106" s="178">
        <v>2632</v>
      </c>
      <c r="C106" s="179">
        <v>1867</v>
      </c>
      <c r="D106" s="180">
        <f t="shared" si="10"/>
        <v>0.70934650455927051</v>
      </c>
      <c r="E106" s="178">
        <v>0</v>
      </c>
      <c r="F106" s="179">
        <v>0</v>
      </c>
      <c r="G106" s="180" t="str">
        <f t="shared" si="11"/>
        <v/>
      </c>
      <c r="H106" s="180" t="str">
        <f t="shared" si="12"/>
        <v/>
      </c>
      <c r="I106" s="180" t="str">
        <f t="shared" si="12"/>
        <v/>
      </c>
      <c r="J106" s="268" t="str">
        <f t="shared" si="13"/>
        <v/>
      </c>
      <c r="K106" s="182">
        <v>4512</v>
      </c>
      <c r="L106" s="179">
        <v>3109</v>
      </c>
      <c r="M106" s="180">
        <f t="shared" si="14"/>
        <v>0.68905141843971629</v>
      </c>
      <c r="N106" s="178">
        <v>0</v>
      </c>
      <c r="O106" s="179">
        <v>0</v>
      </c>
      <c r="P106" s="180" t="str">
        <f t="shared" si="15"/>
        <v/>
      </c>
      <c r="Q106" s="180" t="str">
        <f t="shared" si="16"/>
        <v/>
      </c>
      <c r="R106" s="180" t="str">
        <f t="shared" si="16"/>
        <v/>
      </c>
      <c r="S106" s="268" t="str">
        <f t="shared" si="17"/>
        <v/>
      </c>
    </row>
    <row r="107" spans="1:19" ht="16.5" x14ac:dyDescent="0.3">
      <c r="A107" s="177" t="s">
        <v>460</v>
      </c>
      <c r="B107" s="178">
        <v>0</v>
      </c>
      <c r="C107" s="179">
        <v>0</v>
      </c>
      <c r="D107" s="180" t="str">
        <f t="shared" si="10"/>
        <v/>
      </c>
      <c r="E107" s="178">
        <v>0</v>
      </c>
      <c r="F107" s="179">
        <v>0</v>
      </c>
      <c r="G107" s="180" t="str">
        <f t="shared" si="11"/>
        <v/>
      </c>
      <c r="H107" s="180" t="str">
        <f t="shared" si="12"/>
        <v/>
      </c>
      <c r="I107" s="180" t="str">
        <f t="shared" si="12"/>
        <v/>
      </c>
      <c r="J107" s="268" t="str">
        <f t="shared" si="13"/>
        <v/>
      </c>
      <c r="K107" s="182">
        <v>338</v>
      </c>
      <c r="L107" s="179">
        <v>107</v>
      </c>
      <c r="M107" s="180">
        <f t="shared" si="14"/>
        <v>0.31656804733727811</v>
      </c>
      <c r="N107" s="178">
        <v>0</v>
      </c>
      <c r="O107" s="179">
        <v>0</v>
      </c>
      <c r="P107" s="180" t="str">
        <f t="shared" si="15"/>
        <v/>
      </c>
      <c r="Q107" s="180" t="str">
        <f t="shared" si="16"/>
        <v/>
      </c>
      <c r="R107" s="180" t="str">
        <f t="shared" si="16"/>
        <v/>
      </c>
      <c r="S107" s="268" t="str">
        <f t="shared" si="17"/>
        <v/>
      </c>
    </row>
    <row r="108" spans="1:19" ht="16.5" x14ac:dyDescent="0.3">
      <c r="A108" s="177" t="s">
        <v>447</v>
      </c>
      <c r="B108" s="178">
        <v>0</v>
      </c>
      <c r="C108" s="179">
        <v>0</v>
      </c>
      <c r="D108" s="180" t="str">
        <f t="shared" si="10"/>
        <v/>
      </c>
      <c r="E108" s="178">
        <v>0</v>
      </c>
      <c r="F108" s="179">
        <v>0</v>
      </c>
      <c r="G108" s="180" t="str">
        <f t="shared" si="11"/>
        <v/>
      </c>
      <c r="H108" s="180" t="str">
        <f t="shared" si="12"/>
        <v/>
      </c>
      <c r="I108" s="180" t="str">
        <f t="shared" si="12"/>
        <v/>
      </c>
      <c r="J108" s="268" t="str">
        <f t="shared" si="13"/>
        <v/>
      </c>
      <c r="K108" s="182">
        <v>0</v>
      </c>
      <c r="L108" s="179">
        <v>0</v>
      </c>
      <c r="M108" s="180" t="str">
        <f t="shared" si="14"/>
        <v/>
      </c>
      <c r="N108" s="178">
        <v>258</v>
      </c>
      <c r="O108" s="179">
        <v>0</v>
      </c>
      <c r="P108" s="180">
        <f t="shared" si="15"/>
        <v>0</v>
      </c>
      <c r="Q108" s="180">
        <f t="shared" si="16"/>
        <v>-1</v>
      </c>
      <c r="R108" s="180" t="str">
        <f t="shared" si="16"/>
        <v/>
      </c>
      <c r="S108" s="268" t="str">
        <f t="shared" si="17"/>
        <v/>
      </c>
    </row>
    <row r="109" spans="1:19" ht="16.5" x14ac:dyDescent="0.3">
      <c r="A109" s="177" t="s">
        <v>457</v>
      </c>
      <c r="B109" s="178">
        <v>0</v>
      </c>
      <c r="C109" s="179">
        <v>0</v>
      </c>
      <c r="D109" s="180" t="str">
        <f t="shared" si="10"/>
        <v/>
      </c>
      <c r="E109" s="178">
        <v>0</v>
      </c>
      <c r="F109" s="179">
        <v>0</v>
      </c>
      <c r="G109" s="180" t="str">
        <f t="shared" si="11"/>
        <v/>
      </c>
      <c r="H109" s="180" t="str">
        <f t="shared" si="12"/>
        <v/>
      </c>
      <c r="I109" s="180" t="str">
        <f t="shared" si="12"/>
        <v/>
      </c>
      <c r="J109" s="268" t="str">
        <f t="shared" si="13"/>
        <v/>
      </c>
      <c r="K109" s="182">
        <v>0</v>
      </c>
      <c r="L109" s="179">
        <v>0</v>
      </c>
      <c r="M109" s="180" t="str">
        <f t="shared" si="14"/>
        <v/>
      </c>
      <c r="N109" s="178">
        <v>56</v>
      </c>
      <c r="O109" s="179">
        <v>56</v>
      </c>
      <c r="P109" s="180">
        <f t="shared" si="15"/>
        <v>1</v>
      </c>
      <c r="Q109" s="180">
        <f t="shared" si="16"/>
        <v>-1</v>
      </c>
      <c r="R109" s="180">
        <f t="shared" si="16"/>
        <v>-1</v>
      </c>
      <c r="S109" s="268" t="str">
        <f t="shared" si="17"/>
        <v/>
      </c>
    </row>
    <row r="110" spans="1:19" ht="16.5" x14ac:dyDescent="0.3">
      <c r="A110" s="177" t="s">
        <v>380</v>
      </c>
      <c r="B110" s="178">
        <v>0</v>
      </c>
      <c r="C110" s="179">
        <v>0</v>
      </c>
      <c r="D110" s="180" t="str">
        <f t="shared" si="10"/>
        <v/>
      </c>
      <c r="E110" s="178">
        <v>0</v>
      </c>
      <c r="F110" s="179">
        <v>0</v>
      </c>
      <c r="G110" s="180" t="str">
        <f t="shared" si="11"/>
        <v/>
      </c>
      <c r="H110" s="180" t="str">
        <f t="shared" si="12"/>
        <v/>
      </c>
      <c r="I110" s="180" t="str">
        <f t="shared" si="12"/>
        <v/>
      </c>
      <c r="J110" s="268" t="str">
        <f t="shared" si="13"/>
        <v/>
      </c>
      <c r="K110" s="182">
        <v>400</v>
      </c>
      <c r="L110" s="179">
        <v>232</v>
      </c>
      <c r="M110" s="180">
        <f t="shared" si="14"/>
        <v>0.57999999999999996</v>
      </c>
      <c r="N110" s="178">
        <v>0</v>
      </c>
      <c r="O110" s="179">
        <v>0</v>
      </c>
      <c r="P110" s="180" t="str">
        <f t="shared" si="15"/>
        <v/>
      </c>
      <c r="Q110" s="180" t="str">
        <f t="shared" si="16"/>
        <v/>
      </c>
      <c r="R110" s="180" t="str">
        <f t="shared" si="16"/>
        <v/>
      </c>
      <c r="S110" s="268" t="str">
        <f t="shared" si="17"/>
        <v/>
      </c>
    </row>
    <row r="111" spans="1:19" ht="16.5" x14ac:dyDescent="0.3">
      <c r="A111" s="177" t="s">
        <v>402</v>
      </c>
      <c r="B111" s="178">
        <v>0</v>
      </c>
      <c r="C111" s="179">
        <v>0</v>
      </c>
      <c r="D111" s="180" t="str">
        <f t="shared" si="10"/>
        <v/>
      </c>
      <c r="E111" s="178">
        <v>0</v>
      </c>
      <c r="F111" s="179">
        <v>0</v>
      </c>
      <c r="G111" s="180" t="str">
        <f t="shared" si="11"/>
        <v/>
      </c>
      <c r="H111" s="180" t="str">
        <f t="shared" ref="H111:I114" si="18">IFERROR(B111/E111-1,"")</f>
        <v/>
      </c>
      <c r="I111" s="180" t="str">
        <f t="shared" si="18"/>
        <v/>
      </c>
      <c r="J111" s="268" t="str">
        <f t="shared" si="13"/>
        <v/>
      </c>
      <c r="K111" s="182">
        <v>0</v>
      </c>
      <c r="L111" s="179">
        <v>0</v>
      </c>
      <c r="M111" s="180" t="str">
        <f t="shared" si="14"/>
        <v/>
      </c>
      <c r="N111" s="178">
        <v>110</v>
      </c>
      <c r="O111" s="179">
        <v>55</v>
      </c>
      <c r="P111" s="180">
        <f t="shared" si="15"/>
        <v>0.5</v>
      </c>
      <c r="Q111" s="180">
        <f t="shared" ref="Q111:R114" si="19">IFERROR(K111/N111-1,"")</f>
        <v>-1</v>
      </c>
      <c r="R111" s="180">
        <f t="shared" si="19"/>
        <v>-1</v>
      </c>
      <c r="S111" s="268" t="str">
        <f t="shared" si="17"/>
        <v/>
      </c>
    </row>
    <row r="112" spans="1:19" ht="16.5" x14ac:dyDescent="0.3">
      <c r="A112" s="177" t="s">
        <v>103</v>
      </c>
      <c r="B112" s="178">
        <v>0</v>
      </c>
      <c r="C112" s="179">
        <v>0</v>
      </c>
      <c r="D112" s="180" t="str">
        <f t="shared" si="10"/>
        <v/>
      </c>
      <c r="E112" s="178">
        <v>2952</v>
      </c>
      <c r="F112" s="179">
        <v>2299</v>
      </c>
      <c r="G112" s="180">
        <f t="shared" si="11"/>
        <v>0.77879403794037938</v>
      </c>
      <c r="H112" s="180">
        <f t="shared" si="18"/>
        <v>-1</v>
      </c>
      <c r="I112" s="180">
        <f t="shared" si="18"/>
        <v>-1</v>
      </c>
      <c r="J112" s="268" t="str">
        <f t="shared" si="13"/>
        <v/>
      </c>
      <c r="K112" s="182">
        <v>15696</v>
      </c>
      <c r="L112" s="179">
        <v>10927</v>
      </c>
      <c r="M112" s="180">
        <f t="shared" si="14"/>
        <v>0.69616462793068301</v>
      </c>
      <c r="N112" s="178">
        <v>35712</v>
      </c>
      <c r="O112" s="179">
        <v>27631</v>
      </c>
      <c r="P112" s="180">
        <f t="shared" si="15"/>
        <v>0.77371751792114696</v>
      </c>
      <c r="Q112" s="180">
        <f t="shared" si="19"/>
        <v>-0.56048387096774199</v>
      </c>
      <c r="R112" s="180">
        <f t="shared" si="19"/>
        <v>-0.60453838080416922</v>
      </c>
      <c r="S112" s="268">
        <f t="shared" si="17"/>
        <v>-7.7552889990463947E-2</v>
      </c>
    </row>
    <row r="113" spans="1:19" ht="16.5" x14ac:dyDescent="0.3">
      <c r="A113" s="177" t="s">
        <v>111</v>
      </c>
      <c r="B113" s="178">
        <v>0</v>
      </c>
      <c r="C113" s="179">
        <v>0</v>
      </c>
      <c r="D113" s="180" t="str">
        <f t="shared" si="10"/>
        <v/>
      </c>
      <c r="E113" s="178">
        <v>0</v>
      </c>
      <c r="F113" s="179">
        <v>0</v>
      </c>
      <c r="G113" s="180" t="str">
        <f t="shared" si="11"/>
        <v/>
      </c>
      <c r="H113" s="180" t="str">
        <f t="shared" si="18"/>
        <v/>
      </c>
      <c r="I113" s="180" t="str">
        <f t="shared" si="18"/>
        <v/>
      </c>
      <c r="J113" s="268" t="str">
        <f t="shared" si="13"/>
        <v/>
      </c>
      <c r="K113" s="182">
        <v>647</v>
      </c>
      <c r="L113" s="179">
        <v>576</v>
      </c>
      <c r="M113" s="180">
        <f t="shared" si="14"/>
        <v>0.89026275115919629</v>
      </c>
      <c r="N113" s="178">
        <v>0</v>
      </c>
      <c r="O113" s="179">
        <v>0</v>
      </c>
      <c r="P113" s="180" t="str">
        <f t="shared" si="15"/>
        <v/>
      </c>
      <c r="Q113" s="180" t="str">
        <f t="shared" si="19"/>
        <v/>
      </c>
      <c r="R113" s="180" t="str">
        <f t="shared" si="19"/>
        <v/>
      </c>
      <c r="S113" s="268" t="str">
        <f t="shared" si="17"/>
        <v/>
      </c>
    </row>
    <row r="114" spans="1:19" ht="16.5" x14ac:dyDescent="0.3">
      <c r="A114" s="177" t="s">
        <v>404</v>
      </c>
      <c r="B114" s="178">
        <v>0</v>
      </c>
      <c r="C114" s="179">
        <v>0</v>
      </c>
      <c r="D114" s="180" t="str">
        <f t="shared" si="10"/>
        <v/>
      </c>
      <c r="E114" s="178">
        <v>0</v>
      </c>
      <c r="F114" s="179">
        <v>0</v>
      </c>
      <c r="G114" s="180" t="str">
        <f t="shared" si="11"/>
        <v/>
      </c>
      <c r="H114" s="180" t="str">
        <f t="shared" si="18"/>
        <v/>
      </c>
      <c r="I114" s="180" t="str">
        <f t="shared" si="18"/>
        <v/>
      </c>
      <c r="J114" s="268" t="str">
        <f t="shared" si="13"/>
        <v/>
      </c>
      <c r="K114" s="182">
        <v>0</v>
      </c>
      <c r="L114" s="179">
        <v>0</v>
      </c>
      <c r="M114" s="180" t="str">
        <f t="shared" si="14"/>
        <v/>
      </c>
      <c r="N114" s="178">
        <v>230</v>
      </c>
      <c r="O114" s="179">
        <v>100</v>
      </c>
      <c r="P114" s="180">
        <f t="shared" si="15"/>
        <v>0.43478260869565216</v>
      </c>
      <c r="Q114" s="180">
        <f t="shared" si="19"/>
        <v>-1</v>
      </c>
      <c r="R114" s="180">
        <f t="shared" si="19"/>
        <v>-1</v>
      </c>
      <c r="S114" s="268" t="str">
        <f t="shared" si="17"/>
        <v/>
      </c>
    </row>
    <row r="115" spans="1:19" ht="17.25" thickBot="1" x14ac:dyDescent="0.35">
      <c r="A115" s="183" t="s">
        <v>99</v>
      </c>
      <c r="B115" s="184">
        <v>0</v>
      </c>
      <c r="C115" s="207">
        <v>0</v>
      </c>
      <c r="D115" s="208"/>
      <c r="E115" s="184">
        <v>0</v>
      </c>
      <c r="F115" s="207">
        <v>0</v>
      </c>
      <c r="G115" s="208"/>
      <c r="H115" s="208"/>
      <c r="I115" s="208"/>
      <c r="J115" s="269"/>
      <c r="K115" s="210">
        <v>0</v>
      </c>
      <c r="L115" s="207">
        <v>0</v>
      </c>
      <c r="M115" s="208"/>
      <c r="N115" s="184">
        <v>5472</v>
      </c>
      <c r="O115" s="207">
        <v>3959</v>
      </c>
      <c r="P115" s="208"/>
      <c r="Q115" s="208"/>
      <c r="R115" s="208"/>
      <c r="S115" s="269"/>
    </row>
    <row r="116" spans="1:19" ht="15.75" thickTop="1" x14ac:dyDescent="0.25">
      <c r="A116" s="109" t="s">
        <v>403</v>
      </c>
      <c r="B116" s="109">
        <v>0</v>
      </c>
      <c r="C116" s="109">
        <v>0</v>
      </c>
      <c r="E116" s="109">
        <v>0</v>
      </c>
      <c r="F116" s="109">
        <v>0</v>
      </c>
      <c r="K116" s="109">
        <v>0</v>
      </c>
      <c r="L116" s="109">
        <v>0</v>
      </c>
      <c r="N116" s="109">
        <v>4947</v>
      </c>
      <c r="O116" s="109">
        <v>2520</v>
      </c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116:J65545 S116:S65545 J3 S3">
    <cfRule type="cellIs" dxfId="28" priority="173" stopIfTrue="1" operator="lessThan">
      <formula>0</formula>
    </cfRule>
  </conditionalFormatting>
  <conditionalFormatting sqref="H8:J11 Q8:S11">
    <cfRule type="cellIs" dxfId="27" priority="174" stopIfTrue="1" operator="lessThan">
      <formula>0</formula>
    </cfRule>
    <cfRule type="cellIs" dxfId="26" priority="175" stopIfTrue="1" operator="greaterThanOrEqual">
      <formula>0</formula>
    </cfRule>
  </conditionalFormatting>
  <conditionalFormatting sqref="H12:J27 Q12:S27 Q30:S50 H30:J50 H65:J86 Q65:S86 Q89:S99 H89:J99 H102:J110 Q102:S110 H53:J63 Q53:S63">
    <cfRule type="cellIs" dxfId="25" priority="35" stopIfTrue="1" operator="lessThan">
      <formula>0</formula>
    </cfRule>
    <cfRule type="cellIs" dxfId="24" priority="36" stopIfTrue="1" operator="greaterThanOrEqual">
      <formula>0</formula>
    </cfRule>
  </conditionalFormatting>
  <conditionalFormatting sqref="H111:J113 Q111:S113">
    <cfRule type="cellIs" dxfId="23" priority="25" stopIfTrue="1" operator="lessThan">
      <formula>0</formula>
    </cfRule>
    <cfRule type="cellIs" dxfId="22" priority="26" stopIfTrue="1" operator="greaterThanOrEqual">
      <formula>0</formula>
    </cfRule>
  </conditionalFormatting>
  <conditionalFormatting sqref="Q64:S64 H64:J64">
    <cfRule type="cellIs" dxfId="21" priority="23" stopIfTrue="1" operator="lessThan">
      <formula>0</formula>
    </cfRule>
    <cfRule type="cellIs" dxfId="20" priority="24" stopIfTrue="1" operator="greaterThanOrEqual">
      <formula>0</formula>
    </cfRule>
  </conditionalFormatting>
  <conditionalFormatting sqref="H29:J29 Q29:S29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H28:J28 Q28:S28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H52:J52 Q52:S52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Q51:S51 H51:J51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H88:J88 Q88:S88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H87:J87 Q87:S87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H101:J101 Q101:S101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Q100:S100 H100:J10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H115:J115 Q115:S1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H114:J114 Q114:S1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0000000-0004-0000-09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Oferta y Demanda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E4C3A3F2-4218-4829-BB9A-57EF483F8566}"/>
</file>

<file path=customXml/itemProps2.xml><?xml version="1.0" encoding="utf-8"?>
<ds:datastoreItem xmlns:ds="http://schemas.openxmlformats.org/officeDocument/2006/customXml" ds:itemID="{33FA1114-8229-479E-9609-62CD633F3CA3}"/>
</file>

<file path=customXml/itemProps3.xml><?xml version="1.0" encoding="utf-8"?>
<ds:datastoreItem xmlns:ds="http://schemas.openxmlformats.org/officeDocument/2006/customXml" ds:itemID="{779D0C93-026A-4B15-86EC-14910F7FC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Novedades</vt:lpstr>
      <vt:lpstr>Cuadro 2.1A</vt:lpstr>
      <vt:lpstr>Cuadro 2.1B</vt:lpstr>
      <vt:lpstr>CUADRO 2.2A</vt:lpstr>
      <vt:lpstr>CUADRO 2.2B</vt:lpstr>
      <vt:lpstr>CUADRO 2.3A</vt:lpstr>
      <vt:lpstr>CUADRO 2.3B</vt:lpstr>
      <vt:lpstr>CUADRO 2.4</vt:lpstr>
      <vt:lpstr>CUADRO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Oferta y Demanda - Transporte de Pasajeros - Diciembre 2019</dc:title>
  <dc:creator>Cristian Camilo Amezquita Bravo</dc:creator>
  <cp:lastModifiedBy>Cristian Camilo Amezquita Bravo</cp:lastModifiedBy>
  <dcterms:created xsi:type="dcterms:W3CDTF">2019-08-27T13:52:26Z</dcterms:created>
  <dcterms:modified xsi:type="dcterms:W3CDTF">2020-03-13T21:13:34Z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